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Results" sheetId="1" r:id="rId1"/>
    <sheet name="Production" sheetId="2" r:id="rId2"/>
    <sheet name="Roadmap Prod" sheetId="3" r:id="rId3"/>
  </sheets>
  <definedNames>
    <definedName name="_xlnm.Print_Area" localSheetId="0">'Results'!$A$1:$J$37</definedName>
  </definedNames>
  <calcPr fullCalcOnLoad="1"/>
</workbook>
</file>

<file path=xl/sharedStrings.xml><?xml version="1.0" encoding="utf-8"?>
<sst xmlns="http://schemas.openxmlformats.org/spreadsheetml/2006/main" count="201" uniqueCount="95">
  <si>
    <t>ETL Job Server</t>
  </si>
  <si>
    <t>LONANTDWHTEST1</t>
  </si>
  <si>
    <t>OS</t>
  </si>
  <si>
    <t>RAM</t>
  </si>
  <si>
    <t>CPU</t>
  </si>
  <si>
    <t>DI Version</t>
  </si>
  <si>
    <t>Database Server</t>
  </si>
  <si>
    <t>Memory</t>
  </si>
  <si>
    <t>Disk Total</t>
  </si>
  <si>
    <t>SQL Version</t>
  </si>
  <si>
    <t>O/S</t>
  </si>
  <si>
    <t>C:</t>
  </si>
  <si>
    <t>D:</t>
  </si>
  <si>
    <t>E:</t>
  </si>
  <si>
    <t>Source Database</t>
  </si>
  <si>
    <t>Target Database</t>
  </si>
  <si>
    <t>Network Read Benchmark - Time:</t>
  </si>
  <si>
    <t xml:space="preserve">API Bulk Load Benchmark - Time: </t>
  </si>
  <si>
    <t xml:space="preserve">API Bulk Load Partitioned Target DOP0 Benchmark - Time: </t>
  </si>
  <si>
    <t xml:space="preserve">API Bulk Load Partitioned Target DOP10 Benchmark - Time: </t>
  </si>
  <si>
    <t xml:space="preserve">Regular Load Single Loader Benchmark - Time: </t>
  </si>
  <si>
    <t xml:space="preserve">Regular Load Multiple Loader Benchmark - Time: </t>
  </si>
  <si>
    <t xml:space="preserve">Single Thread Benchmark - Time: </t>
  </si>
  <si>
    <t xml:space="preserve">DOP1 Lookup Benchmark - Time: </t>
  </si>
  <si>
    <t xml:space="preserve">DOP10 Lookup Benchmark - Time: </t>
  </si>
  <si>
    <t>Physical/Virtual</t>
  </si>
  <si>
    <t>Physical</t>
  </si>
  <si>
    <t>Virtual</t>
  </si>
  <si>
    <t>F:</t>
  </si>
  <si>
    <t>G:</t>
  </si>
  <si>
    <t>SAN</t>
  </si>
  <si>
    <t>Benchmark Total</t>
  </si>
  <si>
    <t>DEV</t>
  </si>
  <si>
    <t>RND10</t>
  </si>
  <si>
    <t>RND13</t>
  </si>
  <si>
    <t>RND11</t>
  </si>
  <si>
    <t>Benchmark Results</t>
  </si>
  <si>
    <t>Network</t>
  </si>
  <si>
    <t>Database</t>
  </si>
  <si>
    <t>JobServer</t>
  </si>
  <si>
    <t>Testing</t>
  </si>
  <si>
    <t>LONVETL1</t>
  </si>
  <si>
    <t>Community- https://www.sdn.sap.com/irj/scn/wiki?path=/display/BOBJ/Results</t>
  </si>
  <si>
    <t>Community (Physical)</t>
  </si>
  <si>
    <t>Community (Virtual)</t>
  </si>
  <si>
    <t>gpn01_VMWare - Virtual - Windows 2003 1 cpu @ 2.33GHz / 7.56Gb, DI 11.5.3.9, Network 1Gbit/sec, Target SQL 2005</t>
  </si>
  <si>
    <t>DWHTEST1</t>
  </si>
  <si>
    <t>VBIUETL1</t>
  </si>
  <si>
    <t>ANTETL1</t>
  </si>
  <si>
    <t>VETL1</t>
  </si>
  <si>
    <t>Physical - Windows 2003-Ent Ed. - SP2, Quad Core Xeon @ 3.4Ghz / 11.5 Gb (PAE), DI 11.7.0.1, Target SQL 2000</t>
  </si>
  <si>
    <t>Virtual - Windows 2003-Std Ed. - SP1, Quad Core Opteron 875 @ 2.2GHz / 3Gb, DI 11.7.0.1,Target SQL 2000</t>
  </si>
  <si>
    <t>gpn01_UAT - Physical - Windows 2003 2 cpus @ 3.4Ghz / 2Gb, DI 11.5.3.9, Network 1Gbit/sec, Target SQL 2005</t>
  </si>
  <si>
    <t>Physical - Windows 2003 SP2, Quad Core Xenon 5150 @ 2.66Ghz / 3.5Gb, DI 11.7.0.1, Target SQL 2000</t>
  </si>
  <si>
    <t>Virtual - single CPU / 4Gb RAM</t>
  </si>
  <si>
    <t>RND14</t>
  </si>
  <si>
    <t>VETLDEV1</t>
  </si>
  <si>
    <t>Virtual-Windows 2008 Std Ed. - SP2 X64, Quad Core/4Gb Ram, DI 12.2.1, Target SQL 2008</t>
  </si>
  <si>
    <t>Note: Baselined to LONANTDWHTEST1 and RND10 and last updated 14/12/2009 17:00</t>
  </si>
  <si>
    <t>Roadmap DEV</t>
  </si>
  <si>
    <t>LONVETLDEV2</t>
  </si>
  <si>
    <t>LONSSQLDEV2</t>
  </si>
  <si>
    <t>Roadmap Prod</t>
  </si>
  <si>
    <t>LONCLUSQL1</t>
  </si>
  <si>
    <t>Windows 2008 SP2 x64</t>
  </si>
  <si>
    <t>Load_ID:</t>
  </si>
  <si>
    <t>Benchmark</t>
  </si>
  <si>
    <t>SQLServer 2008 SP2 x64</t>
  </si>
  <si>
    <t>avg</t>
  </si>
  <si>
    <t>st dev</t>
  </si>
  <si>
    <t>st dev / av</t>
  </si>
  <si>
    <t>LANANTDWH</t>
  </si>
  <si>
    <t>Windows 2003</t>
  </si>
  <si>
    <t>SQLServer 2000</t>
  </si>
  <si>
    <t>LONANTDAT4</t>
  </si>
  <si>
    <t>Production</t>
  </si>
  <si>
    <t>LONANTDWH</t>
  </si>
  <si>
    <t>avg 2 3</t>
  </si>
  <si>
    <t>avg 2,3</t>
  </si>
  <si>
    <t>roadmap as % of prod</t>
  </si>
  <si>
    <t>ETL on 32-bit Windows 2008</t>
  </si>
  <si>
    <t>as % of prod</t>
  </si>
  <si>
    <t>from forum for 12.2.</t>
  </si>
  <si>
    <t>forum for 11.7</t>
  </si>
  <si>
    <t>4GB</t>
  </si>
  <si>
    <t>v 11.7</t>
  </si>
  <si>
    <t>16GB</t>
  </si>
  <si>
    <t>2 x 2.33GHz quad core</t>
  </si>
  <si>
    <t>2 x 2.66GHz dual core</t>
  </si>
  <si>
    <t>12GB</t>
  </si>
  <si>
    <t>v12.2.1</t>
  </si>
  <si>
    <t>4vCPU 2.31GHz</t>
  </si>
  <si>
    <t>LONCLUSQL1 (2-node cluster)</t>
  </si>
  <si>
    <t>4 x dual core 2.8GHz</t>
  </si>
  <si>
    <t>40GB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</si>
</sst>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"/>
      <color indexed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gray0625">
        <bgColor indexed="53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 style="thin"/>
      <right>
        <color indexed="63"/>
      </right>
      <top style="double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>
        <color indexed="48"/>
      </top>
      <bottom style="double">
        <color indexed="48"/>
      </bottom>
    </border>
    <border>
      <left style="thin"/>
      <right style="thin"/>
      <top style="double">
        <color indexed="48"/>
      </top>
      <bottom style="double">
        <color indexed="4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>
        <color indexed="48"/>
      </top>
      <bottom style="double">
        <color indexed="4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/>
    </xf>
    <xf numFmtId="9" fontId="6" fillId="0" borderId="3" xfId="21" applyFont="1" applyBorder="1" applyAlignment="1">
      <alignment/>
    </xf>
    <xf numFmtId="9" fontId="6" fillId="3" borderId="3" xfId="2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4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Border="1" applyAlignment="1">
      <alignment/>
    </xf>
    <xf numFmtId="0" fontId="2" fillId="5" borderId="9" xfId="0" applyFont="1" applyFill="1" applyBorder="1" applyAlignment="1">
      <alignment/>
    </xf>
    <xf numFmtId="0" fontId="7" fillId="5" borderId="10" xfId="0" applyFont="1" applyFill="1" applyBorder="1" applyAlignment="1">
      <alignment horizontal="right"/>
    </xf>
    <xf numFmtId="0" fontId="6" fillId="5" borderId="1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/>
    </xf>
    <xf numFmtId="0" fontId="6" fillId="5" borderId="12" xfId="0" applyFont="1" applyFill="1" applyBorder="1" applyAlignment="1">
      <alignment horizontal="right"/>
    </xf>
    <xf numFmtId="9" fontId="6" fillId="3" borderId="1" xfId="21" applyFont="1" applyFill="1" applyBorder="1" applyAlignment="1">
      <alignment horizontal="right"/>
    </xf>
    <xf numFmtId="9" fontId="6" fillId="0" borderId="11" xfId="21" applyFont="1" applyBorder="1" applyAlignment="1">
      <alignment horizontal="right"/>
    </xf>
    <xf numFmtId="9" fontId="6" fillId="3" borderId="11" xfId="21" applyFont="1" applyFill="1" applyBorder="1" applyAlignment="1">
      <alignment horizontal="right"/>
    </xf>
    <xf numFmtId="0" fontId="6" fillId="5" borderId="13" xfId="0" applyFont="1" applyFill="1" applyBorder="1" applyAlignment="1">
      <alignment horizontal="right"/>
    </xf>
    <xf numFmtId="0" fontId="6" fillId="5" borderId="14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9" fontId="6" fillId="0" borderId="13" xfId="21" applyFont="1" applyBorder="1" applyAlignment="1">
      <alignment horizontal="right"/>
    </xf>
    <xf numFmtId="9" fontId="6" fillId="3" borderId="14" xfId="21" applyFont="1" applyFill="1" applyBorder="1" applyAlignment="1">
      <alignment horizontal="right"/>
    </xf>
    <xf numFmtId="9" fontId="7" fillId="5" borderId="16" xfId="21" applyFont="1" applyFill="1" applyBorder="1" applyAlignment="1">
      <alignment horizontal="right"/>
    </xf>
    <xf numFmtId="9" fontId="7" fillId="3" borderId="17" xfId="2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9" fontId="6" fillId="3" borderId="18" xfId="21" applyFont="1" applyFill="1" applyBorder="1" applyAlignment="1">
      <alignment horizontal="right"/>
    </xf>
    <xf numFmtId="0" fontId="2" fillId="5" borderId="19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20" applyFont="1" applyAlignment="1">
      <alignment/>
    </xf>
    <xf numFmtId="9" fontId="6" fillId="8" borderId="20" xfId="21" applyFont="1" applyFill="1" applyBorder="1" applyAlignment="1">
      <alignment horizontal="right"/>
    </xf>
    <xf numFmtId="0" fontId="1" fillId="0" borderId="0" xfId="0" applyFont="1" applyAlignment="1">
      <alignment/>
    </xf>
    <xf numFmtId="9" fontId="6" fillId="8" borderId="11" xfId="21" applyFont="1" applyFill="1" applyBorder="1" applyAlignment="1">
      <alignment horizontal="right"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/>
    </xf>
    <xf numFmtId="0" fontId="2" fillId="4" borderId="11" xfId="0" applyFont="1" applyFill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8" borderId="24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8" borderId="13" xfId="0" applyFont="1" applyFill="1" applyBorder="1" applyAlignment="1">
      <alignment horizontal="right"/>
    </xf>
    <xf numFmtId="0" fontId="2" fillId="5" borderId="16" xfId="0" applyFont="1" applyFill="1" applyBorder="1" applyAlignment="1">
      <alignment/>
    </xf>
    <xf numFmtId="0" fontId="2" fillId="4" borderId="2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right"/>
    </xf>
    <xf numFmtId="0" fontId="7" fillId="5" borderId="28" xfId="0" applyFont="1" applyFill="1" applyBorder="1" applyAlignment="1">
      <alignment horizontal="right"/>
    </xf>
    <xf numFmtId="0" fontId="6" fillId="5" borderId="29" xfId="0" applyFont="1" applyFill="1" applyBorder="1" applyAlignment="1">
      <alignment horizontal="right"/>
    </xf>
    <xf numFmtId="17" fontId="8" fillId="0" borderId="0" xfId="0" applyNumberFormat="1" applyFont="1" applyAlignment="1">
      <alignment horizontal="center"/>
    </xf>
    <xf numFmtId="0" fontId="2" fillId="10" borderId="3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right"/>
    </xf>
    <xf numFmtId="0" fontId="7" fillId="5" borderId="3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33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1" fillId="5" borderId="18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9" fontId="1" fillId="0" borderId="0" xfId="0" applyNumberFormat="1" applyFont="1" applyAlignment="1">
      <alignment/>
    </xf>
    <xf numFmtId="0" fontId="1" fillId="0" borderId="6" xfId="0" applyFont="1" applyBorder="1" applyAlignment="1">
      <alignment horizontal="right"/>
    </xf>
    <xf numFmtId="0" fontId="1" fillId="5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9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/>
    </xf>
    <xf numFmtId="0" fontId="1" fillId="11" borderId="7" xfId="0" applyFont="1" applyFill="1" applyBorder="1" applyAlignment="1">
      <alignment/>
    </xf>
    <xf numFmtId="0" fontId="1" fillId="11" borderId="39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34" xfId="0" applyFont="1" applyFill="1" applyBorder="1" applyAlignment="1">
      <alignment/>
    </xf>
    <xf numFmtId="0" fontId="1" fillId="11" borderId="18" xfId="0" applyFont="1" applyFill="1" applyBorder="1" applyAlignment="1">
      <alignment/>
    </xf>
    <xf numFmtId="0" fontId="0" fillId="11" borderId="0" xfId="0" applyFill="1" applyAlignment="1">
      <alignment/>
    </xf>
    <xf numFmtId="9" fontId="1" fillId="11" borderId="0" xfId="0" applyNumberFormat="1" applyFont="1" applyFill="1" applyAlignment="1">
      <alignment/>
    </xf>
    <xf numFmtId="0" fontId="1" fillId="11" borderId="40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1" borderId="41" xfId="0" applyFont="1" applyFill="1" applyBorder="1" applyAlignment="1">
      <alignment/>
    </xf>
    <xf numFmtId="0" fontId="1" fillId="11" borderId="32" xfId="0" applyFont="1" applyFill="1" applyBorder="1" applyAlignment="1">
      <alignment/>
    </xf>
    <xf numFmtId="0" fontId="1" fillId="11" borderId="42" xfId="0" applyFont="1" applyFill="1" applyBorder="1" applyAlignment="1">
      <alignment/>
    </xf>
    <xf numFmtId="1" fontId="1" fillId="0" borderId="43" xfId="0" applyNumberFormat="1" applyFont="1" applyBorder="1" applyAlignment="1">
      <alignment/>
    </xf>
    <xf numFmtId="1" fontId="1" fillId="11" borderId="43" xfId="0" applyNumberFormat="1" applyFont="1" applyFill="1" applyBorder="1" applyAlignment="1">
      <alignment/>
    </xf>
    <xf numFmtId="1" fontId="1" fillId="11" borderId="44" xfId="0" applyNumberFormat="1" applyFont="1" applyFill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9" fontId="1" fillId="0" borderId="43" xfId="0" applyNumberFormat="1" applyFont="1" applyBorder="1" applyAlignment="1">
      <alignment/>
    </xf>
    <xf numFmtId="9" fontId="1" fillId="0" borderId="45" xfId="0" applyNumberFormat="1" applyFont="1" applyBorder="1" applyAlignment="1">
      <alignment/>
    </xf>
    <xf numFmtId="9" fontId="1" fillId="0" borderId="44" xfId="0" applyNumberFormat="1" applyFont="1" applyBorder="1" applyAlignment="1">
      <alignment/>
    </xf>
    <xf numFmtId="0" fontId="1" fillId="11" borderId="4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47" xfId="0" applyFont="1" applyFill="1" applyBorder="1" applyAlignment="1">
      <alignment/>
    </xf>
    <xf numFmtId="9" fontId="1" fillId="0" borderId="0" xfId="0" applyNumberFormat="1" applyFont="1" applyAlignment="1">
      <alignment wrapText="1"/>
    </xf>
    <xf numFmtId="0" fontId="2" fillId="11" borderId="0" xfId="0" applyFont="1" applyFill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right"/>
    </xf>
    <xf numFmtId="0" fontId="1" fillId="12" borderId="25" xfId="0" applyFont="1" applyFill="1" applyBorder="1" applyAlignment="1">
      <alignment horizontal="right"/>
    </xf>
    <xf numFmtId="0" fontId="6" fillId="11" borderId="11" xfId="0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11" borderId="12" xfId="0" applyFont="1" applyFill="1" applyBorder="1" applyAlignment="1">
      <alignment horizontal="right"/>
    </xf>
    <xf numFmtId="0" fontId="6" fillId="11" borderId="27" xfId="0" applyFont="1" applyFill="1" applyBorder="1" applyAlignment="1">
      <alignment horizontal="right"/>
    </xf>
    <xf numFmtId="0" fontId="6" fillId="11" borderId="18" xfId="0" applyFont="1" applyFill="1" applyBorder="1" applyAlignment="1">
      <alignment horizontal="right"/>
    </xf>
    <xf numFmtId="0" fontId="1" fillId="12" borderId="26" xfId="0" applyFont="1" applyFill="1" applyBorder="1" applyAlignment="1">
      <alignment horizontal="right"/>
    </xf>
    <xf numFmtId="0" fontId="1" fillId="12" borderId="22" xfId="0" applyFont="1" applyFill="1" applyBorder="1" applyAlignment="1">
      <alignment horizontal="right"/>
    </xf>
    <xf numFmtId="0" fontId="6" fillId="11" borderId="26" xfId="0" applyFont="1" applyFill="1" applyBorder="1" applyAlignment="1">
      <alignment horizontal="right"/>
    </xf>
    <xf numFmtId="0" fontId="6" fillId="11" borderId="48" xfId="0" applyFont="1" applyFill="1" applyBorder="1" applyAlignment="1">
      <alignment horizontal="right"/>
    </xf>
    <xf numFmtId="0" fontId="6" fillId="11" borderId="49" xfId="0" applyFont="1" applyFill="1" applyBorder="1" applyAlignment="1">
      <alignment horizontal="right"/>
    </xf>
    <xf numFmtId="0" fontId="6" fillId="11" borderId="50" xfId="0" applyFont="1" applyFill="1" applyBorder="1" applyAlignment="1">
      <alignment horizontal="right"/>
    </xf>
    <xf numFmtId="0" fontId="1" fillId="11" borderId="11" xfId="0" applyFont="1" applyFill="1" applyBorder="1" applyAlignment="1">
      <alignment/>
    </xf>
    <xf numFmtId="0" fontId="1" fillId="11" borderId="25" xfId="0" applyFont="1" applyFill="1" applyBorder="1" applyAlignment="1">
      <alignment/>
    </xf>
    <xf numFmtId="0" fontId="1" fillId="11" borderId="51" xfId="0" applyFont="1" applyFill="1" applyBorder="1" applyAlignment="1">
      <alignment/>
    </xf>
    <xf numFmtId="0" fontId="1" fillId="11" borderId="52" xfId="0" applyFont="1" applyFill="1" applyBorder="1" applyAlignment="1">
      <alignment/>
    </xf>
    <xf numFmtId="0" fontId="6" fillId="11" borderId="51" xfId="0" applyFont="1" applyFill="1" applyBorder="1" applyAlignment="1">
      <alignment horizontal="right"/>
    </xf>
    <xf numFmtId="0" fontId="6" fillId="11" borderId="53" xfId="0" applyFont="1" applyFill="1" applyBorder="1" applyAlignment="1">
      <alignment horizontal="right"/>
    </xf>
    <xf numFmtId="0" fontId="6" fillId="11" borderId="54" xfId="0" applyFont="1" applyFill="1" applyBorder="1" applyAlignment="1">
      <alignment horizontal="right"/>
    </xf>
    <xf numFmtId="0" fontId="6" fillId="11" borderId="55" xfId="0" applyFont="1" applyFill="1" applyBorder="1" applyAlignment="1">
      <alignment horizontal="right"/>
    </xf>
    <xf numFmtId="0" fontId="6" fillId="11" borderId="40" xfId="0" applyFont="1" applyFill="1" applyBorder="1" applyAlignment="1">
      <alignment horizontal="right"/>
    </xf>
    <xf numFmtId="9" fontId="6" fillId="12" borderId="11" xfId="21" applyFont="1" applyFill="1" applyBorder="1" applyAlignment="1">
      <alignment horizontal="right"/>
    </xf>
    <xf numFmtId="9" fontId="6" fillId="12" borderId="56" xfId="21" applyFont="1" applyFill="1" applyBorder="1" applyAlignment="1">
      <alignment horizontal="right"/>
    </xf>
    <xf numFmtId="9" fontId="6" fillId="11" borderId="11" xfId="21" applyFont="1" applyFill="1" applyBorder="1" applyAlignment="1">
      <alignment horizontal="right"/>
    </xf>
    <xf numFmtId="9" fontId="6" fillId="13" borderId="1" xfId="21" applyFont="1" applyFill="1" applyBorder="1" applyAlignment="1">
      <alignment horizontal="right"/>
    </xf>
    <xf numFmtId="9" fontId="6" fillId="13" borderId="18" xfId="21" applyFont="1" applyFill="1" applyBorder="1" applyAlignment="1">
      <alignment horizontal="right"/>
    </xf>
    <xf numFmtId="9" fontId="6" fillId="13" borderId="11" xfId="21" applyFont="1" applyFill="1" applyBorder="1" applyAlignment="1">
      <alignment horizontal="right"/>
    </xf>
    <xf numFmtId="9" fontId="6" fillId="12" borderId="57" xfId="21" applyFont="1" applyFill="1" applyBorder="1" applyAlignment="1">
      <alignment horizontal="right"/>
    </xf>
    <xf numFmtId="9" fontId="6" fillId="11" borderId="26" xfId="21" applyFont="1" applyFill="1" applyBorder="1" applyAlignment="1">
      <alignment horizontal="right"/>
    </xf>
    <xf numFmtId="9" fontId="6" fillId="13" borderId="48" xfId="21" applyFont="1" applyFill="1" applyBorder="1" applyAlignment="1">
      <alignment horizontal="right"/>
    </xf>
    <xf numFmtId="9" fontId="6" fillId="13" borderId="51" xfId="21" applyFont="1" applyFill="1" applyBorder="1" applyAlignment="1">
      <alignment horizontal="right"/>
    </xf>
    <xf numFmtId="9" fontId="6" fillId="13" borderId="55" xfId="21" applyFont="1" applyFill="1" applyBorder="1" applyAlignment="1">
      <alignment horizontal="right"/>
    </xf>
    <xf numFmtId="9" fontId="6" fillId="11" borderId="51" xfId="21" applyFont="1" applyFill="1" applyBorder="1" applyAlignment="1">
      <alignment horizontal="right"/>
    </xf>
    <xf numFmtId="9" fontId="6" fillId="13" borderId="53" xfId="21" applyFont="1" applyFill="1" applyBorder="1" applyAlignment="1">
      <alignment horizontal="right"/>
    </xf>
    <xf numFmtId="0" fontId="1" fillId="11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2" fillId="10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70047"/>
      <rgbColor rgb="00FFFFFF"/>
      <rgbColor rgb="00FF0000"/>
      <rgbColor rgb="0000FF00"/>
      <rgbColor rgb="00969696"/>
      <rgbColor rgb="00FFFF00"/>
      <rgbColor rgb="00FF00FF"/>
      <rgbColor rgb="0000FFFF"/>
      <rgbColor rgb="00333333"/>
      <rgbColor rgb="00BFBFBF"/>
      <rgbColor rgb="00BA0547"/>
      <rgbColor rgb="007F7F7F"/>
      <rgbColor rgb="00800080"/>
      <rgbColor rgb="00000000"/>
      <rgbColor rgb="00C0C0C0"/>
      <rgbColor rgb="00808080"/>
      <rgbColor rgb="00F04C47"/>
      <rgbColor rgb="00F89451"/>
      <rgbColor rgb="00750047"/>
      <rgbColor rgb="0000ABD7"/>
      <rgbColor rgb="00BA0547"/>
      <rgbColor rgb="007ECCBE"/>
      <rgbColor rgb="00F67846"/>
      <rgbColor rgb="00333333"/>
      <rgbColor rgb="00BFBFBF"/>
      <rgbColor rgb="007F7F7F"/>
      <rgbColor rgb="00333333"/>
      <rgbColor rgb="00750047"/>
      <rgbColor rgb="00D1EEE7"/>
      <rgbColor rgb="007ECCBE"/>
      <rgbColor rgb="00F89451"/>
      <rgbColor rgb="00BA054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1EEE7"/>
      <rgbColor rgb="00B2B2B2"/>
      <rgbColor rgb="00969696"/>
      <rgbColor rgb="0000ABD7"/>
      <rgbColor rgb="00339966"/>
      <rgbColor rgb="00750047"/>
      <rgbColor rgb="00F89451"/>
      <rgbColor rgb="00F04C47"/>
      <rgbColor rgb="00993366"/>
      <rgbColor rgb="007ECCBE"/>
      <rgbColor rgb="00F678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dn.sap.com/irj/scn/wiki?path=/display/BOBJ/Result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B1">
      <selection activeCell="M3" sqref="M3"/>
    </sheetView>
  </sheetViews>
  <sheetFormatPr defaultColWidth="9.140625" defaultRowHeight="12.75"/>
  <cols>
    <col min="1" max="1" width="4.140625" style="34" customWidth="1"/>
    <col min="2" max="2" width="9.00390625" style="34" customWidth="1"/>
    <col min="3" max="3" width="42.7109375" style="0" bestFit="1" customWidth="1"/>
    <col min="4" max="4" width="10.140625" style="0" bestFit="1" customWidth="1"/>
    <col min="5" max="5" width="10.140625" style="0" customWidth="1"/>
    <col min="6" max="6" width="10.8515625" style="0" customWidth="1"/>
    <col min="7" max="7" width="8.140625" style="0" customWidth="1"/>
    <col min="8" max="9" width="8.00390625" style="0" customWidth="1"/>
    <col min="10" max="10" width="2.00390625" style="0" customWidth="1"/>
    <col min="11" max="11" width="11.28125" style="0" customWidth="1"/>
    <col min="12" max="13" width="11.57421875" style="0" customWidth="1"/>
    <col min="14" max="14" width="9.140625" style="80" customWidth="1"/>
    <col min="15" max="15" width="10.140625" style="41" bestFit="1" customWidth="1"/>
    <col min="17" max="18" width="9.140625" style="41" customWidth="1"/>
  </cols>
  <sheetData>
    <row r="1" spans="3:9" ht="12.75">
      <c r="C1" s="163" t="s">
        <v>36</v>
      </c>
      <c r="D1" s="163"/>
      <c r="E1" s="163"/>
      <c r="F1" s="163"/>
      <c r="G1" s="163"/>
      <c r="H1" s="163"/>
      <c r="I1" s="163"/>
    </row>
    <row r="2" spans="3:15" ht="12.75">
      <c r="C2" s="58" t="s">
        <v>58</v>
      </c>
      <c r="K2" s="64"/>
      <c r="L2" s="114">
        <v>40316</v>
      </c>
      <c r="M2" s="114">
        <v>40316</v>
      </c>
      <c r="O2" s="156">
        <v>40317</v>
      </c>
    </row>
    <row r="3" spans="1:18" s="70" customFormat="1" ht="26.25" thickBot="1">
      <c r="A3" s="69"/>
      <c r="B3" s="69"/>
      <c r="F3" s="161" t="s">
        <v>32</v>
      </c>
      <c r="G3" s="162"/>
      <c r="H3" s="162"/>
      <c r="I3" s="71"/>
      <c r="K3" s="72" t="s">
        <v>59</v>
      </c>
      <c r="L3" s="73" t="s">
        <v>62</v>
      </c>
      <c r="M3" s="73" t="s">
        <v>75</v>
      </c>
      <c r="N3" s="117" t="s">
        <v>79</v>
      </c>
      <c r="O3" s="2"/>
      <c r="Q3" s="2"/>
      <c r="R3" s="2"/>
    </row>
    <row r="4" spans="3:18" ht="52.5" customHeight="1">
      <c r="C4" s="11" t="s">
        <v>0</v>
      </c>
      <c r="D4" s="48"/>
      <c r="E4" s="46"/>
      <c r="F4" s="158" t="s">
        <v>1</v>
      </c>
      <c r="G4" s="159"/>
      <c r="H4" s="160"/>
      <c r="I4" s="59"/>
      <c r="K4" s="65" t="s">
        <v>60</v>
      </c>
      <c r="L4" s="65" t="s">
        <v>41</v>
      </c>
      <c r="M4" s="65" t="s">
        <v>76</v>
      </c>
      <c r="O4" s="2" t="s">
        <v>80</v>
      </c>
      <c r="P4" s="157" t="s">
        <v>81</v>
      </c>
      <c r="Q4" s="2" t="s">
        <v>82</v>
      </c>
      <c r="R4" s="2" t="s">
        <v>83</v>
      </c>
    </row>
    <row r="5" spans="2:13" ht="31.5" customHeight="1" thickBot="1">
      <c r="B5" s="34" t="s">
        <v>40</v>
      </c>
      <c r="C5" s="8" t="s">
        <v>6</v>
      </c>
      <c r="D5" s="57" t="s">
        <v>43</v>
      </c>
      <c r="E5" s="47" t="s">
        <v>44</v>
      </c>
      <c r="F5" s="35" t="s">
        <v>33</v>
      </c>
      <c r="G5" s="36" t="s">
        <v>34</v>
      </c>
      <c r="H5" s="37" t="s">
        <v>35</v>
      </c>
      <c r="I5" s="60" t="s">
        <v>55</v>
      </c>
      <c r="K5" s="66" t="s">
        <v>61</v>
      </c>
      <c r="L5" s="66" t="s">
        <v>63</v>
      </c>
      <c r="M5" s="66" t="s">
        <v>74</v>
      </c>
    </row>
    <row r="6" spans="1:18" ht="12.75">
      <c r="A6" s="34">
        <v>1</v>
      </c>
      <c r="B6" s="38" t="s">
        <v>37</v>
      </c>
      <c r="C6" s="9" t="s">
        <v>16</v>
      </c>
      <c r="D6" s="53">
        <v>250</v>
      </c>
      <c r="E6" s="50">
        <v>485</v>
      </c>
      <c r="F6" s="18">
        <v>267</v>
      </c>
      <c r="G6" s="19">
        <v>247</v>
      </c>
      <c r="H6" s="21">
        <v>258</v>
      </c>
      <c r="I6" s="61">
        <v>243</v>
      </c>
      <c r="K6" s="67">
        <v>195</v>
      </c>
      <c r="L6" s="102">
        <f>'Roadmap Prod'!K3</f>
        <v>122.6</v>
      </c>
      <c r="M6" s="102">
        <f>Production!N3</f>
        <v>132</v>
      </c>
      <c r="N6" s="80">
        <f>L6/M6</f>
        <v>0.9287878787878787</v>
      </c>
      <c r="O6" s="41">
        <v>162</v>
      </c>
      <c r="P6" s="80">
        <f>O6/M6</f>
        <v>1.2272727272727273</v>
      </c>
      <c r="Q6" s="41">
        <v>78</v>
      </c>
      <c r="R6" s="41">
        <v>79</v>
      </c>
    </row>
    <row r="7" spans="1:18" ht="12.75">
      <c r="A7" s="34">
        <v>2</v>
      </c>
      <c r="B7" s="38" t="s">
        <v>38</v>
      </c>
      <c r="C7" s="10" t="s">
        <v>17</v>
      </c>
      <c r="D7" s="54">
        <v>370</v>
      </c>
      <c r="E7" s="51">
        <v>1318</v>
      </c>
      <c r="F7" s="18">
        <v>234</v>
      </c>
      <c r="G7" s="19">
        <v>287</v>
      </c>
      <c r="H7" s="21">
        <v>376</v>
      </c>
      <c r="I7" s="61">
        <v>205</v>
      </c>
      <c r="K7" s="67">
        <v>172</v>
      </c>
      <c r="L7" s="102">
        <f>'Roadmap Prod'!K4</f>
        <v>231.8</v>
      </c>
      <c r="M7" s="102">
        <f>Production!N4</f>
        <v>156</v>
      </c>
      <c r="N7" s="80">
        <f aca="true" t="shared" si="0" ref="N7:N15">L7/M7</f>
        <v>1.485897435897436</v>
      </c>
      <c r="O7" s="41">
        <v>244</v>
      </c>
      <c r="P7" s="80">
        <f aca="true" t="shared" si="1" ref="P7:P14">O7/M7</f>
        <v>1.564102564102564</v>
      </c>
      <c r="Q7" s="41">
        <v>128</v>
      </c>
      <c r="R7" s="41">
        <v>133</v>
      </c>
    </row>
    <row r="8" spans="1:18" s="95" customFormat="1" ht="12.75">
      <c r="A8" s="118">
        <v>3</v>
      </c>
      <c r="B8" s="119" t="s">
        <v>38</v>
      </c>
      <c r="C8" s="90" t="s">
        <v>18</v>
      </c>
      <c r="D8" s="120"/>
      <c r="E8" s="121"/>
      <c r="F8" s="122">
        <v>115</v>
      </c>
      <c r="G8" s="123">
        <v>137</v>
      </c>
      <c r="H8" s="124">
        <v>197</v>
      </c>
      <c r="I8" s="125">
        <v>94</v>
      </c>
      <c r="K8" s="126">
        <v>166</v>
      </c>
      <c r="L8" s="103">
        <f>'Roadmap Prod'!K5</f>
        <v>113.8</v>
      </c>
      <c r="M8" s="103">
        <f>Production!N5</f>
        <v>80</v>
      </c>
      <c r="N8" s="96">
        <f t="shared" si="0"/>
        <v>1.4224999999999999</v>
      </c>
      <c r="O8" s="155">
        <v>90</v>
      </c>
      <c r="P8" s="80">
        <f t="shared" si="1"/>
        <v>1.125</v>
      </c>
      <c r="Q8" s="155"/>
      <c r="R8" s="155"/>
    </row>
    <row r="9" spans="1:18" s="95" customFormat="1" ht="13.5" thickBot="1">
      <c r="A9" s="118">
        <v>4</v>
      </c>
      <c r="B9" s="119" t="s">
        <v>38</v>
      </c>
      <c r="C9" s="111" t="s">
        <v>19</v>
      </c>
      <c r="D9" s="127"/>
      <c r="E9" s="128"/>
      <c r="F9" s="129">
        <v>108</v>
      </c>
      <c r="G9" s="130">
        <v>131</v>
      </c>
      <c r="H9" s="131">
        <v>171</v>
      </c>
      <c r="I9" s="132">
        <v>80</v>
      </c>
      <c r="K9" s="126">
        <v>162</v>
      </c>
      <c r="L9" s="103">
        <f>'Roadmap Prod'!K6</f>
        <v>102</v>
      </c>
      <c r="M9" s="103">
        <f>Production!N6</f>
        <v>79</v>
      </c>
      <c r="N9" s="96">
        <f t="shared" si="0"/>
        <v>1.2911392405063291</v>
      </c>
      <c r="O9" s="155">
        <v>116</v>
      </c>
      <c r="P9" s="80">
        <f t="shared" si="1"/>
        <v>1.4683544303797469</v>
      </c>
      <c r="Q9" s="155"/>
      <c r="R9" s="155"/>
    </row>
    <row r="10" spans="1:18" ht="14.25" thickBot="1" thickTop="1">
      <c r="A10" s="34">
        <v>5</v>
      </c>
      <c r="B10" s="38" t="s">
        <v>38</v>
      </c>
      <c r="C10" s="16" t="s">
        <v>20</v>
      </c>
      <c r="D10" s="56">
        <v>1168</v>
      </c>
      <c r="E10" s="40">
        <v>1573</v>
      </c>
      <c r="F10" s="28">
        <v>919</v>
      </c>
      <c r="G10" s="29">
        <v>1736</v>
      </c>
      <c r="H10" s="17">
        <v>1464</v>
      </c>
      <c r="I10" s="62">
        <v>718</v>
      </c>
      <c r="K10" s="68">
        <v>776</v>
      </c>
      <c r="L10" s="102">
        <f>'Roadmap Prod'!K7</f>
        <v>1004.8</v>
      </c>
      <c r="M10" s="102">
        <f>Production!N7</f>
        <v>614.5</v>
      </c>
      <c r="N10" s="80">
        <f t="shared" si="0"/>
        <v>1.6351505288852726</v>
      </c>
      <c r="O10" s="41">
        <v>1212</v>
      </c>
      <c r="P10" s="80">
        <f t="shared" si="1"/>
        <v>1.9723352318958502</v>
      </c>
      <c r="Q10" s="41">
        <v>371</v>
      </c>
      <c r="R10" s="41">
        <v>386</v>
      </c>
    </row>
    <row r="11" spans="1:16" ht="13.5" thickTop="1">
      <c r="A11" s="34">
        <v>6</v>
      </c>
      <c r="B11" s="38" t="s">
        <v>38</v>
      </c>
      <c r="C11" s="15" t="s">
        <v>21</v>
      </c>
      <c r="D11" s="55"/>
      <c r="E11" s="52"/>
      <c r="F11" s="25">
        <v>527</v>
      </c>
      <c r="G11" s="26">
        <v>1255</v>
      </c>
      <c r="H11" s="27">
        <v>1122</v>
      </c>
      <c r="I11" s="63">
        <v>435</v>
      </c>
      <c r="K11" s="67">
        <v>473</v>
      </c>
      <c r="L11" s="102">
        <f>'Roadmap Prod'!K8</f>
        <v>449.2</v>
      </c>
      <c r="M11" s="102">
        <f>Production!N8</f>
        <v>403.5</v>
      </c>
      <c r="N11" s="80">
        <f t="shared" si="0"/>
        <v>1.1132589838909541</v>
      </c>
      <c r="O11" s="41">
        <v>585</v>
      </c>
      <c r="P11" s="80">
        <f t="shared" si="1"/>
        <v>1.449814126394052</v>
      </c>
    </row>
    <row r="12" spans="1:18" ht="12.75">
      <c r="A12" s="34">
        <v>7</v>
      </c>
      <c r="B12" s="38" t="s">
        <v>39</v>
      </c>
      <c r="C12" s="10" t="s">
        <v>22</v>
      </c>
      <c r="D12" s="54">
        <v>32</v>
      </c>
      <c r="E12" s="51">
        <v>21</v>
      </c>
      <c r="F12" s="18">
        <v>44</v>
      </c>
      <c r="G12" s="19">
        <v>48</v>
      </c>
      <c r="H12" s="21">
        <v>39</v>
      </c>
      <c r="I12" s="61">
        <v>39</v>
      </c>
      <c r="K12" s="67">
        <v>22</v>
      </c>
      <c r="L12" s="102">
        <f>'Roadmap Prod'!K9</f>
        <v>32.4</v>
      </c>
      <c r="M12" s="102">
        <f>Production!N9</f>
        <v>18</v>
      </c>
      <c r="N12" s="80">
        <f t="shared" si="0"/>
        <v>1.7999999999999998</v>
      </c>
      <c r="O12" s="41">
        <v>26</v>
      </c>
      <c r="P12" s="80">
        <f t="shared" si="1"/>
        <v>1.4444444444444444</v>
      </c>
      <c r="Q12" s="41">
        <v>15</v>
      </c>
      <c r="R12" s="41">
        <v>20</v>
      </c>
    </row>
    <row r="13" spans="1:18" s="95" customFormat="1" ht="12.75">
      <c r="A13" s="118">
        <v>8</v>
      </c>
      <c r="B13" s="119" t="s">
        <v>39</v>
      </c>
      <c r="C13" s="90" t="s">
        <v>23</v>
      </c>
      <c r="D13" s="133">
        <v>72</v>
      </c>
      <c r="E13" s="134">
        <v>45</v>
      </c>
      <c r="F13" s="122">
        <v>108</v>
      </c>
      <c r="G13" s="123">
        <v>108</v>
      </c>
      <c r="H13" s="124">
        <v>109</v>
      </c>
      <c r="I13" s="125">
        <v>110</v>
      </c>
      <c r="K13" s="126">
        <v>50</v>
      </c>
      <c r="L13" s="103">
        <f>'Roadmap Prod'!K10</f>
        <v>53.2</v>
      </c>
      <c r="M13" s="103">
        <f>Production!N10</f>
        <v>37</v>
      </c>
      <c r="N13" s="96">
        <f t="shared" si="0"/>
        <v>1.4378378378378378</v>
      </c>
      <c r="O13" s="155">
        <v>56</v>
      </c>
      <c r="P13" s="80">
        <f t="shared" si="1"/>
        <v>1.5135135135135136</v>
      </c>
      <c r="Q13" s="155">
        <v>28</v>
      </c>
      <c r="R13" s="155">
        <v>33</v>
      </c>
    </row>
    <row r="14" spans="1:18" s="95" customFormat="1" ht="13.5" thickBot="1">
      <c r="A14" s="118">
        <v>9</v>
      </c>
      <c r="B14" s="119" t="s">
        <v>39</v>
      </c>
      <c r="C14" s="111" t="s">
        <v>24</v>
      </c>
      <c r="D14" s="135">
        <v>43</v>
      </c>
      <c r="E14" s="136">
        <v>46</v>
      </c>
      <c r="F14" s="137">
        <v>29</v>
      </c>
      <c r="G14" s="138">
        <v>29</v>
      </c>
      <c r="H14" s="139">
        <v>29</v>
      </c>
      <c r="I14" s="140">
        <v>40</v>
      </c>
      <c r="K14" s="141">
        <v>59</v>
      </c>
      <c r="L14" s="104">
        <f>'Roadmap Prod'!K11</f>
        <v>26.6</v>
      </c>
      <c r="M14" s="103">
        <f>Production!N11</f>
        <v>15.5</v>
      </c>
      <c r="N14" s="96">
        <f t="shared" si="0"/>
        <v>1.7161290322580647</v>
      </c>
      <c r="O14" s="155">
        <v>26</v>
      </c>
      <c r="P14" s="80">
        <f t="shared" si="1"/>
        <v>1.6774193548387097</v>
      </c>
      <c r="Q14" s="155">
        <v>9</v>
      </c>
      <c r="R14" s="155">
        <v>10</v>
      </c>
    </row>
    <row r="15" spans="1:14" ht="13.5" thickBot="1">
      <c r="A15" s="34">
        <v>10</v>
      </c>
      <c r="C15" s="7" t="s">
        <v>31</v>
      </c>
      <c r="D15" s="20">
        <f>SUM(D6:D14)</f>
        <v>1935</v>
      </c>
      <c r="E15" s="20">
        <f>SUM(E6:E14)</f>
        <v>3488</v>
      </c>
      <c r="F15" s="20">
        <f>SUM(F6:F14)</f>
        <v>2351</v>
      </c>
      <c r="G15" s="20">
        <f>SUM(G6:G14)</f>
        <v>3978</v>
      </c>
      <c r="H15" s="20">
        <f>SUM(H6:H14)</f>
        <v>3765</v>
      </c>
      <c r="I15" s="20">
        <f>SUM(I6:I14)</f>
        <v>1964</v>
      </c>
      <c r="K15" s="20">
        <f>SUM(K6:K14)</f>
        <v>2075</v>
      </c>
      <c r="L15" s="20">
        <f>SUM(L6:L14)</f>
        <v>2136.3999999999996</v>
      </c>
      <c r="M15" s="116">
        <f>SUM(M6:M14)</f>
        <v>1535.5</v>
      </c>
      <c r="N15" s="80">
        <f t="shared" si="0"/>
        <v>1.3913383262780852</v>
      </c>
    </row>
    <row r="16" spans="6:13" ht="14.25" thickBot="1" thickTop="1">
      <c r="F16" s="3"/>
      <c r="G16" s="3"/>
      <c r="H16" s="3"/>
      <c r="I16" s="3"/>
      <c r="K16" s="3"/>
      <c r="L16" s="3"/>
      <c r="M16" s="3"/>
    </row>
    <row r="17" spans="3:13" ht="52.5" customHeight="1">
      <c r="C17" s="11" t="s">
        <v>0</v>
      </c>
      <c r="D17" s="48"/>
      <c r="E17" s="46"/>
      <c r="F17" s="158" t="s">
        <v>1</v>
      </c>
      <c r="G17" s="159"/>
      <c r="H17" s="160"/>
      <c r="I17" s="59"/>
      <c r="K17" s="65" t="str">
        <f aca="true" t="shared" si="2" ref="K17:M18">K4</f>
        <v>LONVETLDEV2</v>
      </c>
      <c r="L17" s="65" t="str">
        <f t="shared" si="2"/>
        <v>LONVETL1</v>
      </c>
      <c r="M17" s="65" t="str">
        <f t="shared" si="2"/>
        <v>LONANTDWH</v>
      </c>
    </row>
    <row r="18" spans="3:13" ht="31.5" customHeight="1" thickBot="1">
      <c r="C18" s="8" t="s">
        <v>6</v>
      </c>
      <c r="D18" s="49" t="s">
        <v>43</v>
      </c>
      <c r="E18" s="47" t="s">
        <v>44</v>
      </c>
      <c r="F18" s="35" t="s">
        <v>33</v>
      </c>
      <c r="G18" s="36" t="s">
        <v>34</v>
      </c>
      <c r="H18" s="37" t="s">
        <v>35</v>
      </c>
      <c r="I18" s="60" t="s">
        <v>55</v>
      </c>
      <c r="K18" s="66" t="str">
        <f t="shared" si="2"/>
        <v>LONSSQLDEV2</v>
      </c>
      <c r="L18" s="66" t="str">
        <f t="shared" si="2"/>
        <v>LONCLUSQL1</v>
      </c>
      <c r="M18" s="66" t="str">
        <f t="shared" si="2"/>
        <v>LONANTDAT4</v>
      </c>
    </row>
    <row r="19" spans="1:13" ht="12.75">
      <c r="A19" s="34">
        <v>11</v>
      </c>
      <c r="B19" s="38" t="s">
        <v>37</v>
      </c>
      <c r="C19" s="9" t="s">
        <v>16</v>
      </c>
      <c r="D19" s="24">
        <f>D6/$F6</f>
        <v>0.9363295880149812</v>
      </c>
      <c r="E19" s="22">
        <f>E6/$F6</f>
        <v>1.8164794007490637</v>
      </c>
      <c r="F19" s="23">
        <f aca="true" t="shared" si="3" ref="F19:F28">$F6/F6</f>
        <v>1</v>
      </c>
      <c r="G19" s="22">
        <f>G6/$F6</f>
        <v>0.9250936329588015</v>
      </c>
      <c r="H19" s="22">
        <f>H6/$F6</f>
        <v>0.9662921348314607</v>
      </c>
      <c r="I19" s="22">
        <f>I6/$F6</f>
        <v>0.9101123595505618</v>
      </c>
      <c r="K19" s="39">
        <f>K6/$F6</f>
        <v>0.7303370786516854</v>
      </c>
      <c r="L19" s="39">
        <f>L6/$F6</f>
        <v>0.4591760299625468</v>
      </c>
      <c r="M19" s="39">
        <f>M6/$F6</f>
        <v>0.4943820224719101</v>
      </c>
    </row>
    <row r="20" spans="1:13" ht="12.75">
      <c r="A20" s="34">
        <v>12</v>
      </c>
      <c r="B20" s="38" t="s">
        <v>38</v>
      </c>
      <c r="C20" s="10" t="s">
        <v>17</v>
      </c>
      <c r="D20" s="24">
        <f>D7/$F7</f>
        <v>1.5811965811965811</v>
      </c>
      <c r="E20" s="22">
        <f>E7/$F7</f>
        <v>5.632478632478633</v>
      </c>
      <c r="F20" s="23">
        <f t="shared" si="3"/>
        <v>1</v>
      </c>
      <c r="G20" s="22">
        <f aca="true" t="shared" si="4" ref="G20:G28">G7/$F7</f>
        <v>1.2264957264957266</v>
      </c>
      <c r="H20" s="22">
        <f aca="true" t="shared" si="5" ref="H20:I28">H7/$F7</f>
        <v>1.606837606837607</v>
      </c>
      <c r="I20" s="22">
        <f t="shared" si="5"/>
        <v>0.8760683760683761</v>
      </c>
      <c r="K20" s="39">
        <f aca="true" t="shared" si="6" ref="K20:K28">K7/$F7</f>
        <v>0.7350427350427351</v>
      </c>
      <c r="L20" s="39">
        <f aca="true" t="shared" si="7" ref="L20:M28">L7/$F7</f>
        <v>0.9905982905982906</v>
      </c>
      <c r="M20" s="39">
        <f t="shared" si="7"/>
        <v>0.6666666666666666</v>
      </c>
    </row>
    <row r="21" spans="1:18" s="95" customFormat="1" ht="12.75">
      <c r="A21" s="118">
        <v>13</v>
      </c>
      <c r="B21" s="119" t="s">
        <v>38</v>
      </c>
      <c r="C21" s="90" t="s">
        <v>18</v>
      </c>
      <c r="D21" s="142"/>
      <c r="E21" s="143"/>
      <c r="F21" s="144">
        <f t="shared" si="3"/>
        <v>1</v>
      </c>
      <c r="G21" s="145">
        <f t="shared" si="4"/>
        <v>1.191304347826087</v>
      </c>
      <c r="H21" s="145">
        <f t="shared" si="5"/>
        <v>1.7130434782608697</v>
      </c>
      <c r="I21" s="145">
        <f aca="true" t="shared" si="8" ref="I21:I28">I8/$F8</f>
        <v>0.8173913043478261</v>
      </c>
      <c r="K21" s="146">
        <f t="shared" si="6"/>
        <v>1.4434782608695653</v>
      </c>
      <c r="L21" s="146">
        <f t="shared" si="7"/>
        <v>0.9895652173913043</v>
      </c>
      <c r="M21" s="146">
        <f t="shared" si="7"/>
        <v>0.6956521739130435</v>
      </c>
      <c r="N21" s="96"/>
      <c r="O21" s="155"/>
      <c r="Q21" s="155"/>
      <c r="R21" s="155"/>
    </row>
    <row r="22" spans="1:18" s="95" customFormat="1" ht="13.5" thickBot="1">
      <c r="A22" s="118">
        <v>14</v>
      </c>
      <c r="B22" s="119" t="s">
        <v>38</v>
      </c>
      <c r="C22" s="111" t="s">
        <v>19</v>
      </c>
      <c r="D22" s="142"/>
      <c r="E22" s="148"/>
      <c r="F22" s="149">
        <f t="shared" si="3"/>
        <v>1</v>
      </c>
      <c r="G22" s="150">
        <f t="shared" si="4"/>
        <v>1.212962962962963</v>
      </c>
      <c r="H22" s="150">
        <f t="shared" si="5"/>
        <v>1.5833333333333333</v>
      </c>
      <c r="I22" s="150">
        <f t="shared" si="8"/>
        <v>0.7407407407407407</v>
      </c>
      <c r="K22" s="146">
        <f t="shared" si="6"/>
        <v>1.5</v>
      </c>
      <c r="L22" s="146">
        <f t="shared" si="7"/>
        <v>0.9444444444444444</v>
      </c>
      <c r="M22" s="146">
        <f t="shared" si="7"/>
        <v>0.7314814814814815</v>
      </c>
      <c r="N22" s="96"/>
      <c r="O22" s="155"/>
      <c r="Q22" s="155"/>
      <c r="R22" s="155"/>
    </row>
    <row r="23" spans="1:13" ht="14.25" thickBot="1" thickTop="1">
      <c r="A23" s="34">
        <v>15</v>
      </c>
      <c r="B23" s="38" t="s">
        <v>38</v>
      </c>
      <c r="C23" s="16" t="s">
        <v>20</v>
      </c>
      <c r="D23" s="24">
        <f>D10/$F10</f>
        <v>1.2709466811751904</v>
      </c>
      <c r="E23" s="22">
        <f>E10/$F10</f>
        <v>1.7116430903155604</v>
      </c>
      <c r="F23" s="32">
        <f t="shared" si="3"/>
        <v>1</v>
      </c>
      <c r="G23" s="33">
        <f t="shared" si="4"/>
        <v>1.8890097932535364</v>
      </c>
      <c r="H23" s="33">
        <f t="shared" si="5"/>
        <v>1.5930359085963004</v>
      </c>
      <c r="I23" s="33">
        <f t="shared" si="8"/>
        <v>0.7812840043525572</v>
      </c>
      <c r="K23" s="39">
        <f t="shared" si="6"/>
        <v>0.8443960826985855</v>
      </c>
      <c r="L23" s="39">
        <f t="shared" si="7"/>
        <v>1.0933623503808487</v>
      </c>
      <c r="M23" s="39">
        <f t="shared" si="7"/>
        <v>0.6686615886833515</v>
      </c>
    </row>
    <row r="24" spans="1:13" ht="13.5" thickTop="1">
      <c r="A24" s="34">
        <v>16</v>
      </c>
      <c r="B24" s="38" t="s">
        <v>38</v>
      </c>
      <c r="C24" s="15" t="s">
        <v>21</v>
      </c>
      <c r="D24" s="45"/>
      <c r="E24" s="43"/>
      <c r="F24" s="30">
        <f t="shared" si="3"/>
        <v>1</v>
      </c>
      <c r="G24" s="31">
        <f t="shared" si="4"/>
        <v>2.381404174573055</v>
      </c>
      <c r="H24" s="31">
        <f t="shared" si="5"/>
        <v>2.129032258064516</v>
      </c>
      <c r="I24" s="31">
        <f t="shared" si="8"/>
        <v>0.825426944971537</v>
      </c>
      <c r="K24" s="39">
        <f t="shared" si="6"/>
        <v>0.8975332068311196</v>
      </c>
      <c r="L24" s="39">
        <f t="shared" si="7"/>
        <v>0.8523719165085388</v>
      </c>
      <c r="M24" s="39">
        <f t="shared" si="7"/>
        <v>0.7656546489563567</v>
      </c>
    </row>
    <row r="25" spans="1:13" ht="12.75">
      <c r="A25" s="34">
        <v>17</v>
      </c>
      <c r="B25" s="38" t="s">
        <v>39</v>
      </c>
      <c r="C25" s="10" t="s">
        <v>22</v>
      </c>
      <c r="D25" s="24">
        <f aca="true" t="shared" si="9" ref="D25:E28">D12/$F12</f>
        <v>0.7272727272727273</v>
      </c>
      <c r="E25" s="22">
        <f t="shared" si="9"/>
        <v>0.4772727272727273</v>
      </c>
      <c r="F25" s="23">
        <f t="shared" si="3"/>
        <v>1</v>
      </c>
      <c r="G25" s="22">
        <f t="shared" si="4"/>
        <v>1.0909090909090908</v>
      </c>
      <c r="H25" s="22">
        <f t="shared" si="5"/>
        <v>0.8863636363636364</v>
      </c>
      <c r="I25" s="22">
        <f t="shared" si="8"/>
        <v>0.8863636363636364</v>
      </c>
      <c r="K25" s="39">
        <f t="shared" si="6"/>
        <v>0.5</v>
      </c>
      <c r="L25" s="39">
        <f t="shared" si="7"/>
        <v>0.7363636363636363</v>
      </c>
      <c r="M25" s="39">
        <f t="shared" si="7"/>
        <v>0.4090909090909091</v>
      </c>
    </row>
    <row r="26" spans="1:18" s="95" customFormat="1" ht="12.75">
      <c r="A26" s="118">
        <v>18</v>
      </c>
      <c r="B26" s="119" t="s">
        <v>39</v>
      </c>
      <c r="C26" s="90" t="s">
        <v>23</v>
      </c>
      <c r="D26" s="147">
        <f t="shared" si="9"/>
        <v>0.6666666666666666</v>
      </c>
      <c r="E26" s="145">
        <f t="shared" si="9"/>
        <v>0.4166666666666667</v>
      </c>
      <c r="F26" s="144">
        <f t="shared" si="3"/>
        <v>1</v>
      </c>
      <c r="G26" s="145">
        <f t="shared" si="4"/>
        <v>1</v>
      </c>
      <c r="H26" s="145">
        <f t="shared" si="5"/>
        <v>1.0092592592592593</v>
      </c>
      <c r="I26" s="145">
        <f t="shared" si="8"/>
        <v>1.0185185185185186</v>
      </c>
      <c r="K26" s="146">
        <f t="shared" si="6"/>
        <v>0.46296296296296297</v>
      </c>
      <c r="L26" s="146">
        <f t="shared" si="7"/>
        <v>0.49259259259259264</v>
      </c>
      <c r="M26" s="146">
        <f t="shared" si="7"/>
        <v>0.3425925925925926</v>
      </c>
      <c r="N26" s="96"/>
      <c r="O26" s="155"/>
      <c r="Q26" s="155"/>
      <c r="R26" s="155"/>
    </row>
    <row r="27" spans="1:18" s="95" customFormat="1" ht="13.5" thickBot="1">
      <c r="A27" s="118">
        <v>19</v>
      </c>
      <c r="B27" s="119" t="s">
        <v>39</v>
      </c>
      <c r="C27" s="98" t="s">
        <v>24</v>
      </c>
      <c r="D27" s="151">
        <f t="shared" si="9"/>
        <v>1.4827586206896552</v>
      </c>
      <c r="E27" s="152">
        <f t="shared" si="9"/>
        <v>1.5862068965517242</v>
      </c>
      <c r="F27" s="153">
        <f t="shared" si="3"/>
        <v>1</v>
      </c>
      <c r="G27" s="154">
        <f t="shared" si="4"/>
        <v>1</v>
      </c>
      <c r="H27" s="154">
        <f t="shared" si="5"/>
        <v>1</v>
      </c>
      <c r="I27" s="154">
        <f t="shared" si="8"/>
        <v>1.3793103448275863</v>
      </c>
      <c r="K27" s="146">
        <f t="shared" si="6"/>
        <v>2.0344827586206895</v>
      </c>
      <c r="L27" s="146">
        <f t="shared" si="7"/>
        <v>0.9172413793103449</v>
      </c>
      <c r="M27" s="146">
        <f t="shared" si="7"/>
        <v>0.5344827586206896</v>
      </c>
      <c r="N27" s="96"/>
      <c r="O27" s="155"/>
      <c r="Q27" s="155"/>
      <c r="R27" s="155"/>
    </row>
    <row r="28" spans="1:13" ht="13.5" thickBot="1">
      <c r="A28" s="34">
        <v>20</v>
      </c>
      <c r="C28" s="4" t="s">
        <v>31</v>
      </c>
      <c r="D28" s="5">
        <f t="shared" si="9"/>
        <v>0.8230540195661421</v>
      </c>
      <c r="E28" s="5">
        <f t="shared" si="9"/>
        <v>1.483623989791578</v>
      </c>
      <c r="F28" s="5">
        <f t="shared" si="3"/>
        <v>1</v>
      </c>
      <c r="G28" s="6">
        <f t="shared" si="4"/>
        <v>1.6920459378987665</v>
      </c>
      <c r="H28" s="6">
        <f t="shared" si="5"/>
        <v>1.6014461931093151</v>
      </c>
      <c r="I28" s="6">
        <f t="shared" si="8"/>
        <v>0.8353891960867715</v>
      </c>
      <c r="K28" s="39">
        <f t="shared" si="6"/>
        <v>0.8826031475967673</v>
      </c>
      <c r="L28" s="39">
        <f t="shared" si="7"/>
        <v>0.9087196937473414</v>
      </c>
      <c r="M28" s="39">
        <f t="shared" si="7"/>
        <v>0.6531263292216078</v>
      </c>
    </row>
    <row r="29" ht="13.5" thickTop="1"/>
    <row r="31" ht="12.75">
      <c r="C31" s="42" t="s">
        <v>42</v>
      </c>
    </row>
    <row r="32" spans="2:3" ht="12.75">
      <c r="B32" s="34" t="s">
        <v>26</v>
      </c>
      <c r="C32" s="41" t="s">
        <v>52</v>
      </c>
    </row>
    <row r="33" spans="2:3" ht="12.75">
      <c r="B33" s="34" t="s">
        <v>27</v>
      </c>
      <c r="C33" s="41" t="s">
        <v>45</v>
      </c>
    </row>
    <row r="34" spans="2:5" ht="12.75">
      <c r="B34" s="34" t="s">
        <v>46</v>
      </c>
      <c r="C34" s="44" t="s">
        <v>50</v>
      </c>
      <c r="D34" s="2"/>
      <c r="E34" s="2"/>
    </row>
    <row r="35" spans="2:3" ht="12.75">
      <c r="B35" s="34" t="s">
        <v>47</v>
      </c>
      <c r="C35" s="41" t="s">
        <v>51</v>
      </c>
    </row>
    <row r="36" spans="2:3" ht="12.75">
      <c r="B36" s="34" t="s">
        <v>48</v>
      </c>
      <c r="C36" s="41" t="s">
        <v>53</v>
      </c>
    </row>
    <row r="37" spans="2:3" ht="12.75">
      <c r="B37" s="34" t="s">
        <v>49</v>
      </c>
      <c r="C37" s="41" t="s">
        <v>54</v>
      </c>
    </row>
    <row r="38" spans="2:3" ht="12.75">
      <c r="B38" s="34" t="s">
        <v>56</v>
      </c>
      <c r="C38" s="41" t="s">
        <v>57</v>
      </c>
    </row>
  </sheetData>
  <mergeCells count="4">
    <mergeCell ref="F3:H3"/>
    <mergeCell ref="C1:I1"/>
    <mergeCell ref="F4:H4"/>
    <mergeCell ref="F17:H17"/>
  </mergeCells>
  <conditionalFormatting sqref="K19:M28 D23:E23 D25:E28 D19:E20 F19:I28">
    <cfRule type="cellIs" priority="1" dxfId="0" operator="lessThan" stopIfTrue="1">
      <formula>1.25</formula>
    </cfRule>
    <cfRule type="cellIs" priority="2" dxfId="1" operator="between" stopIfTrue="1">
      <formula>1.25</formula>
      <formula>1.5</formula>
    </cfRule>
    <cfRule type="cellIs" priority="3" dxfId="2" operator="greaterThan" stopIfTrue="1">
      <formula>1.5</formula>
    </cfRule>
  </conditionalFormatting>
  <hyperlinks>
    <hyperlink ref="C31" r:id="rId1" display="Community- https://www.sdn.sap.com/irj/scn/wiki?path=/display/BOBJ/Results"/>
  </hyperlinks>
  <printOptions/>
  <pageMargins left="0.26" right="0.22" top="0.39" bottom="0.69" header="0.28" footer="0.5"/>
  <pageSetup horizontalDpi="600" verticalDpi="600" orientation="landscape" paperSize="9" scale="86" r:id="rId2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14" sqref="B14"/>
    </sheetView>
  </sheetViews>
  <sheetFormatPr defaultColWidth="9.140625" defaultRowHeight="12.75"/>
  <cols>
    <col min="1" max="1" width="14.28125" style="0" bestFit="1" customWidth="1"/>
    <col min="2" max="2" width="19.8515625" style="0" customWidth="1"/>
    <col min="3" max="3" width="3.57421875" style="0" customWidth="1"/>
    <col min="4" max="4" width="43.421875" style="0" customWidth="1"/>
    <col min="5" max="5" width="8.421875" style="0" bestFit="1" customWidth="1"/>
    <col min="6" max="9" width="8.7109375" style="0" customWidth="1"/>
    <col min="10" max="10" width="8.140625" style="0" customWidth="1"/>
    <col min="11" max="11" width="9.7109375" style="0" customWidth="1"/>
    <col min="12" max="12" width="7.140625" style="0" customWidth="1"/>
    <col min="13" max="13" width="8.28125" style="0" bestFit="1" customWidth="1"/>
  </cols>
  <sheetData>
    <row r="1" ht="13.5" thickBot="1">
      <c r="B1" s="14"/>
    </row>
    <row r="2" spans="2:14" ht="13.5" thickBot="1">
      <c r="B2" s="14"/>
      <c r="D2" s="81" t="s">
        <v>65</v>
      </c>
      <c r="E2" s="88">
        <v>1</v>
      </c>
      <c r="F2" s="85">
        <v>1</v>
      </c>
      <c r="G2" s="85">
        <v>2</v>
      </c>
      <c r="H2" s="85">
        <v>3</v>
      </c>
      <c r="I2" s="85">
        <v>4</v>
      </c>
      <c r="J2" s="86">
        <v>5</v>
      </c>
      <c r="K2" s="87" t="s">
        <v>68</v>
      </c>
      <c r="L2" s="87" t="s">
        <v>69</v>
      </c>
      <c r="M2" s="87" t="s">
        <v>70</v>
      </c>
      <c r="N2" s="115" t="s">
        <v>78</v>
      </c>
    </row>
    <row r="3" spans="1:14" ht="12.75">
      <c r="A3" s="1" t="s">
        <v>0</v>
      </c>
      <c r="B3" s="12" t="s">
        <v>71</v>
      </c>
      <c r="D3" s="9" t="s">
        <v>16</v>
      </c>
      <c r="E3" s="89">
        <f>Results!F6</f>
        <v>267</v>
      </c>
      <c r="F3" s="83">
        <v>133</v>
      </c>
      <c r="G3" s="83">
        <v>132</v>
      </c>
      <c r="H3" s="83">
        <v>132</v>
      </c>
      <c r="I3" s="83"/>
      <c r="J3" s="84"/>
      <c r="K3" s="102">
        <f aca="true" t="shared" si="0" ref="K3:K11">AVERAGE(F3:J3)</f>
        <v>132.33333333333334</v>
      </c>
      <c r="L3" s="106">
        <f aca="true" t="shared" si="1" ref="L3:L12">STDEVP(F3:J3)</f>
        <v>0.4714045207910317</v>
      </c>
      <c r="M3" s="109">
        <f aca="true" t="shared" si="2" ref="M3:M12">L3/K3</f>
        <v>0.0035622507868339924</v>
      </c>
      <c r="N3" s="102">
        <f>AVERAGE(G3:H3)</f>
        <v>132</v>
      </c>
    </row>
    <row r="4" spans="1:14" ht="12.75">
      <c r="A4" s="1" t="s">
        <v>2</v>
      </c>
      <c r="B4" s="12" t="s">
        <v>72</v>
      </c>
      <c r="D4" s="10" t="s">
        <v>17</v>
      </c>
      <c r="E4" s="89">
        <f>Results!F7</f>
        <v>234</v>
      </c>
      <c r="F4" s="83">
        <v>397</v>
      </c>
      <c r="G4" s="83">
        <v>160</v>
      </c>
      <c r="H4" s="83">
        <v>152</v>
      </c>
      <c r="I4" s="83"/>
      <c r="J4" s="84"/>
      <c r="K4" s="102">
        <f t="shared" si="0"/>
        <v>236.33333333333334</v>
      </c>
      <c r="L4" s="105">
        <f t="shared" si="1"/>
        <v>113.65542466400605</v>
      </c>
      <c r="M4" s="108">
        <f t="shared" si="2"/>
        <v>0.4809115289027054</v>
      </c>
      <c r="N4" s="102">
        <f aca="true" t="shared" si="3" ref="N4:N11">AVERAGE(G4:H4)</f>
        <v>156</v>
      </c>
    </row>
    <row r="5" spans="1:14" ht="12.75">
      <c r="A5" s="1" t="s">
        <v>3</v>
      </c>
      <c r="B5" s="12" t="s">
        <v>84</v>
      </c>
      <c r="D5" s="90" t="s">
        <v>18</v>
      </c>
      <c r="E5" s="91">
        <f>Results!F8</f>
        <v>115</v>
      </c>
      <c r="F5" s="92">
        <v>126</v>
      </c>
      <c r="G5" s="92">
        <v>83</v>
      </c>
      <c r="H5" s="92">
        <v>77</v>
      </c>
      <c r="I5" s="92"/>
      <c r="J5" s="93"/>
      <c r="K5" s="103">
        <f t="shared" si="0"/>
        <v>95.33333333333333</v>
      </c>
      <c r="L5" s="105">
        <f t="shared" si="1"/>
        <v>21.82251640444388</v>
      </c>
      <c r="M5" s="108">
        <f t="shared" si="2"/>
        <v>0.22890751473192883</v>
      </c>
      <c r="N5" s="102">
        <f t="shared" si="3"/>
        <v>80</v>
      </c>
    </row>
    <row r="6" spans="1:14" ht="12.75">
      <c r="A6" s="1" t="s">
        <v>4</v>
      </c>
      <c r="B6" s="12" t="s">
        <v>88</v>
      </c>
      <c r="D6" s="90" t="s">
        <v>19</v>
      </c>
      <c r="E6" s="91">
        <f>Results!F9</f>
        <v>108</v>
      </c>
      <c r="F6" s="92">
        <v>80</v>
      </c>
      <c r="G6" s="92">
        <v>83</v>
      </c>
      <c r="H6" s="92">
        <v>75</v>
      </c>
      <c r="I6" s="92"/>
      <c r="J6" s="93"/>
      <c r="K6" s="103">
        <f t="shared" si="0"/>
        <v>79.33333333333333</v>
      </c>
      <c r="L6" s="105">
        <f t="shared" si="1"/>
        <v>3.2998316455372216</v>
      </c>
      <c r="M6" s="108">
        <f t="shared" si="2"/>
        <v>0.04159451654038515</v>
      </c>
      <c r="N6" s="102">
        <f t="shared" si="3"/>
        <v>79</v>
      </c>
    </row>
    <row r="7" spans="1:14" ht="12.75">
      <c r="A7" s="1" t="s">
        <v>5</v>
      </c>
      <c r="B7" s="12" t="s">
        <v>85</v>
      </c>
      <c r="D7" s="82" t="s">
        <v>20</v>
      </c>
      <c r="E7" s="89">
        <f>Results!F10</f>
        <v>919</v>
      </c>
      <c r="F7" s="83">
        <v>819</v>
      </c>
      <c r="G7" s="83">
        <v>623</v>
      </c>
      <c r="H7" s="83">
        <v>606</v>
      </c>
      <c r="I7" s="83"/>
      <c r="J7" s="84"/>
      <c r="K7" s="102">
        <f t="shared" si="0"/>
        <v>682.6666666666666</v>
      </c>
      <c r="L7" s="105">
        <f t="shared" si="1"/>
        <v>96.65172298286024</v>
      </c>
      <c r="M7" s="108">
        <f t="shared" si="2"/>
        <v>0.14157967233817417</v>
      </c>
      <c r="N7" s="102">
        <f t="shared" si="3"/>
        <v>614.5</v>
      </c>
    </row>
    <row r="8" spans="1:14" ht="12.75">
      <c r="A8" s="1" t="s">
        <v>25</v>
      </c>
      <c r="B8" s="12" t="s">
        <v>26</v>
      </c>
      <c r="D8" s="10" t="s">
        <v>21</v>
      </c>
      <c r="E8" s="89">
        <f>Results!F11</f>
        <v>527</v>
      </c>
      <c r="F8" s="83">
        <v>443</v>
      </c>
      <c r="G8" s="83">
        <v>422</v>
      </c>
      <c r="H8" s="83">
        <v>385</v>
      </c>
      <c r="I8" s="83"/>
      <c r="J8" s="84"/>
      <c r="K8" s="102">
        <f t="shared" si="0"/>
        <v>416.6666666666667</v>
      </c>
      <c r="L8" s="105">
        <f t="shared" si="1"/>
        <v>23.976840677805924</v>
      </c>
      <c r="M8" s="108">
        <f t="shared" si="2"/>
        <v>0.057544417626734214</v>
      </c>
      <c r="N8" s="102">
        <f t="shared" si="3"/>
        <v>403.5</v>
      </c>
    </row>
    <row r="9" spans="2:14" ht="12.75">
      <c r="B9" s="14"/>
      <c r="D9" s="10" t="s">
        <v>22</v>
      </c>
      <c r="E9" s="89">
        <f>Results!F12</f>
        <v>44</v>
      </c>
      <c r="F9" s="83">
        <v>18</v>
      </c>
      <c r="G9" s="83">
        <v>18</v>
      </c>
      <c r="H9" s="83">
        <v>18</v>
      </c>
      <c r="I9" s="83"/>
      <c r="J9" s="84"/>
      <c r="K9" s="102">
        <f t="shared" si="0"/>
        <v>18</v>
      </c>
      <c r="L9" s="105">
        <f t="shared" si="1"/>
        <v>0</v>
      </c>
      <c r="M9" s="108">
        <f t="shared" si="2"/>
        <v>0</v>
      </c>
      <c r="N9" s="102">
        <f t="shared" si="3"/>
        <v>18</v>
      </c>
    </row>
    <row r="10" spans="1:14" ht="12.75">
      <c r="A10" s="1" t="s">
        <v>6</v>
      </c>
      <c r="B10" s="13" t="s">
        <v>74</v>
      </c>
      <c r="D10" s="90" t="s">
        <v>23</v>
      </c>
      <c r="E10" s="91">
        <f>Results!F13</f>
        <v>108</v>
      </c>
      <c r="F10" s="92">
        <v>39</v>
      </c>
      <c r="G10" s="92">
        <v>35</v>
      </c>
      <c r="H10" s="92">
        <v>39</v>
      </c>
      <c r="I10" s="92"/>
      <c r="J10" s="93"/>
      <c r="K10" s="103">
        <f t="shared" si="0"/>
        <v>37.666666666666664</v>
      </c>
      <c r="L10" s="105">
        <f t="shared" si="1"/>
        <v>1.8856180831641267</v>
      </c>
      <c r="M10" s="108">
        <f t="shared" si="2"/>
        <v>0.05006065707515381</v>
      </c>
      <c r="N10" s="102">
        <f t="shared" si="3"/>
        <v>37</v>
      </c>
    </row>
    <row r="11" spans="1:14" ht="13.5" thickBot="1">
      <c r="A11" s="1" t="s">
        <v>4</v>
      </c>
      <c r="B11" s="13" t="s">
        <v>87</v>
      </c>
      <c r="D11" s="98" t="s">
        <v>24</v>
      </c>
      <c r="E11" s="99">
        <f>Results!F14</f>
        <v>29</v>
      </c>
      <c r="F11" s="100">
        <v>16</v>
      </c>
      <c r="G11" s="100">
        <v>15</v>
      </c>
      <c r="H11" s="100">
        <v>16</v>
      </c>
      <c r="I11" s="100"/>
      <c r="J11" s="101"/>
      <c r="K11" s="104">
        <f t="shared" si="0"/>
        <v>15.666666666666666</v>
      </c>
      <c r="L11" s="107">
        <f t="shared" si="1"/>
        <v>0.4714045207910317</v>
      </c>
      <c r="M11" s="110">
        <f t="shared" si="2"/>
        <v>0.030089650263257342</v>
      </c>
      <c r="N11" s="102">
        <f t="shared" si="3"/>
        <v>15.5</v>
      </c>
    </row>
    <row r="12" spans="1:13" ht="13.5" thickBot="1">
      <c r="A12" s="1" t="s">
        <v>7</v>
      </c>
      <c r="B12" s="13" t="s">
        <v>86</v>
      </c>
      <c r="D12" s="112"/>
      <c r="E12" s="113">
        <f aca="true" t="shared" si="4" ref="E12:K12">SUM(E2:E11)</f>
        <v>2352</v>
      </c>
      <c r="F12" s="113">
        <f t="shared" si="4"/>
        <v>2072</v>
      </c>
      <c r="G12" s="113">
        <f t="shared" si="4"/>
        <v>1573</v>
      </c>
      <c r="H12" s="113">
        <f t="shared" si="4"/>
        <v>1503</v>
      </c>
      <c r="I12" s="113">
        <f t="shared" si="4"/>
        <v>4</v>
      </c>
      <c r="J12" s="113">
        <f t="shared" si="4"/>
        <v>5</v>
      </c>
      <c r="K12" s="113">
        <f t="shared" si="4"/>
        <v>1714.0000000000002</v>
      </c>
      <c r="L12" s="107">
        <f t="shared" si="1"/>
        <v>861.1194109994269</v>
      </c>
      <c r="M12" s="110">
        <f t="shared" si="2"/>
        <v>0.502403390314718</v>
      </c>
    </row>
    <row r="13" spans="1:12" ht="12.75">
      <c r="A13" s="1" t="s">
        <v>8</v>
      </c>
      <c r="B13" s="13" t="s">
        <v>30</v>
      </c>
      <c r="C13" s="74"/>
      <c r="E13" s="41" t="str">
        <f aca="true" t="shared" si="5" ref="E13:L13">CONCATENATE(FLOOR(E12/60,1)," mins ",MOD(E12,60))</f>
        <v>39 mins 12</v>
      </c>
      <c r="F13" s="41" t="str">
        <f t="shared" si="5"/>
        <v>34 mins 32</v>
      </c>
      <c r="G13" s="41" t="str">
        <f t="shared" si="5"/>
        <v>26 mins 13</v>
      </c>
      <c r="H13" s="41" t="str">
        <f t="shared" si="5"/>
        <v>25 mins 3</v>
      </c>
      <c r="I13" s="41" t="str">
        <f t="shared" si="5"/>
        <v>0 mins 4</v>
      </c>
      <c r="J13" s="41" t="str">
        <f t="shared" si="5"/>
        <v>0 mins 5</v>
      </c>
      <c r="K13" s="41" t="str">
        <f t="shared" si="5"/>
        <v>28 mins 34.0000000000002</v>
      </c>
      <c r="L13" s="41" t="str">
        <f t="shared" si="5"/>
        <v>14 mins 21.1194109994269</v>
      </c>
    </row>
    <row r="14" spans="1:12" ht="13.5" thickBot="1">
      <c r="A14" s="1" t="s">
        <v>9</v>
      </c>
      <c r="B14" s="13" t="s">
        <v>73</v>
      </c>
      <c r="C14" s="74"/>
      <c r="L14" s="41" t="s">
        <v>77</v>
      </c>
    </row>
    <row r="15" spans="1:14" ht="12.75">
      <c r="A15" s="1" t="s">
        <v>10</v>
      </c>
      <c r="B15" s="79" t="s">
        <v>72</v>
      </c>
      <c r="C15" s="74"/>
      <c r="D15" s="76" t="s">
        <v>16</v>
      </c>
      <c r="F15" s="80">
        <f aca="true" t="shared" si="6" ref="F15:H23">F3/$E3</f>
        <v>0.49812734082397003</v>
      </c>
      <c r="G15" s="80">
        <f t="shared" si="6"/>
        <v>0.4943820224719101</v>
      </c>
      <c r="H15" s="80">
        <f t="shared" si="6"/>
        <v>0.4943820224719101</v>
      </c>
      <c r="I15" s="80"/>
      <c r="J15" s="80"/>
      <c r="K15" s="80">
        <f aca="true" t="shared" si="7" ref="K15:K23">AVERAGE(F15:J15)</f>
        <v>0.4956304619225967</v>
      </c>
      <c r="L15" s="80"/>
      <c r="N15" s="80">
        <f aca="true" t="shared" si="8" ref="N15:N23">N3/$E3</f>
        <v>0.4943820224719101</v>
      </c>
    </row>
    <row r="16" spans="1:14" ht="12.75">
      <c r="A16" s="1" t="s">
        <v>11</v>
      </c>
      <c r="B16" s="13"/>
      <c r="C16" s="75"/>
      <c r="D16" s="77" t="s">
        <v>17</v>
      </c>
      <c r="F16" s="80">
        <f t="shared" si="6"/>
        <v>1.6965811965811965</v>
      </c>
      <c r="G16" s="80">
        <f t="shared" si="6"/>
        <v>0.6837606837606838</v>
      </c>
      <c r="H16" s="80">
        <f t="shared" si="6"/>
        <v>0.6495726495726496</v>
      </c>
      <c r="I16" s="80"/>
      <c r="J16" s="80"/>
      <c r="K16" s="80">
        <f t="shared" si="7"/>
        <v>1.0099715099715099</v>
      </c>
      <c r="L16" s="80"/>
      <c r="N16" s="80">
        <f t="shared" si="8"/>
        <v>0.6666666666666666</v>
      </c>
    </row>
    <row r="17" spans="1:14" ht="12.75">
      <c r="A17" s="1" t="s">
        <v>12</v>
      </c>
      <c r="B17" s="13"/>
      <c r="C17" s="75"/>
      <c r="D17" s="94" t="s">
        <v>18</v>
      </c>
      <c r="E17" s="95"/>
      <c r="F17" s="80">
        <f t="shared" si="6"/>
        <v>1.0956521739130434</v>
      </c>
      <c r="G17" s="80">
        <f t="shared" si="6"/>
        <v>0.7217391304347827</v>
      </c>
      <c r="H17" s="80">
        <f t="shared" si="6"/>
        <v>0.6695652173913044</v>
      </c>
      <c r="I17" s="80"/>
      <c r="J17" s="80"/>
      <c r="K17" s="80">
        <f t="shared" si="7"/>
        <v>0.8289855072463768</v>
      </c>
      <c r="L17" s="80"/>
      <c r="N17" s="80">
        <f t="shared" si="8"/>
        <v>0.6956521739130435</v>
      </c>
    </row>
    <row r="18" spans="1:14" ht="12.75">
      <c r="A18" s="1" t="s">
        <v>13</v>
      </c>
      <c r="B18" s="13"/>
      <c r="C18" s="75"/>
      <c r="D18" s="94" t="s">
        <v>19</v>
      </c>
      <c r="E18" s="95"/>
      <c r="F18" s="80">
        <f t="shared" si="6"/>
        <v>0.7407407407407407</v>
      </c>
      <c r="G18" s="80">
        <f t="shared" si="6"/>
        <v>0.7685185185185185</v>
      </c>
      <c r="H18" s="80">
        <f t="shared" si="6"/>
        <v>0.6944444444444444</v>
      </c>
      <c r="I18" s="80"/>
      <c r="J18" s="80"/>
      <c r="K18" s="80">
        <f t="shared" si="7"/>
        <v>0.7345679012345677</v>
      </c>
      <c r="L18" s="80"/>
      <c r="N18" s="80">
        <f t="shared" si="8"/>
        <v>0.7314814814814815</v>
      </c>
    </row>
    <row r="19" spans="1:14" ht="12.75">
      <c r="A19" s="1" t="s">
        <v>28</v>
      </c>
      <c r="B19" s="13"/>
      <c r="C19" s="75"/>
      <c r="D19" s="78" t="s">
        <v>20</v>
      </c>
      <c r="F19" s="80">
        <f t="shared" si="6"/>
        <v>0.8911860718171926</v>
      </c>
      <c r="G19" s="80">
        <f t="shared" si="6"/>
        <v>0.6779107725788901</v>
      </c>
      <c r="H19" s="80">
        <f t="shared" si="6"/>
        <v>0.6594124047878128</v>
      </c>
      <c r="I19" s="80"/>
      <c r="J19" s="80"/>
      <c r="K19" s="80">
        <f t="shared" si="7"/>
        <v>0.7428364163946318</v>
      </c>
      <c r="L19" s="80"/>
      <c r="N19" s="80">
        <f t="shared" si="8"/>
        <v>0.6686615886833515</v>
      </c>
    </row>
    <row r="20" spans="1:14" ht="12.75">
      <c r="A20" s="1" t="s">
        <v>29</v>
      </c>
      <c r="B20" s="13"/>
      <c r="C20" s="75"/>
      <c r="D20" s="77" t="s">
        <v>21</v>
      </c>
      <c r="F20" s="80">
        <f t="shared" si="6"/>
        <v>0.8406072106261859</v>
      </c>
      <c r="G20" s="80">
        <f t="shared" si="6"/>
        <v>0.8007590132827325</v>
      </c>
      <c r="H20" s="80">
        <f t="shared" si="6"/>
        <v>0.7305502846299811</v>
      </c>
      <c r="I20" s="80"/>
      <c r="J20" s="80"/>
      <c r="K20" s="80">
        <f t="shared" si="7"/>
        <v>0.7906388361796332</v>
      </c>
      <c r="L20" s="80"/>
      <c r="N20" s="80">
        <f t="shared" si="8"/>
        <v>0.7656546489563567</v>
      </c>
    </row>
    <row r="21" spans="2:14" ht="12.75">
      <c r="B21" s="14"/>
      <c r="C21" s="74"/>
      <c r="D21" s="77" t="s">
        <v>22</v>
      </c>
      <c r="F21" s="80">
        <f t="shared" si="6"/>
        <v>0.4090909090909091</v>
      </c>
      <c r="G21" s="80">
        <f t="shared" si="6"/>
        <v>0.4090909090909091</v>
      </c>
      <c r="H21" s="80">
        <f t="shared" si="6"/>
        <v>0.4090909090909091</v>
      </c>
      <c r="I21" s="80"/>
      <c r="J21" s="80"/>
      <c r="K21" s="80">
        <f t="shared" si="7"/>
        <v>0.4090909090909091</v>
      </c>
      <c r="L21" s="80"/>
      <c r="N21" s="80">
        <f t="shared" si="8"/>
        <v>0.4090909090909091</v>
      </c>
    </row>
    <row r="22" spans="1:14" ht="12.75">
      <c r="A22" s="1" t="s">
        <v>14</v>
      </c>
      <c r="B22" s="12" t="s">
        <v>66</v>
      </c>
      <c r="C22" s="74"/>
      <c r="D22" s="94" t="s">
        <v>23</v>
      </c>
      <c r="E22" s="95"/>
      <c r="F22" s="80">
        <f t="shared" si="6"/>
        <v>0.3611111111111111</v>
      </c>
      <c r="G22" s="80">
        <f t="shared" si="6"/>
        <v>0.32407407407407407</v>
      </c>
      <c r="H22" s="80">
        <f t="shared" si="6"/>
        <v>0.3611111111111111</v>
      </c>
      <c r="I22" s="80"/>
      <c r="J22" s="80"/>
      <c r="K22" s="80">
        <f t="shared" si="7"/>
        <v>0.3487654320987654</v>
      </c>
      <c r="L22" s="80"/>
      <c r="N22" s="80">
        <f t="shared" si="8"/>
        <v>0.3425925925925926</v>
      </c>
    </row>
    <row r="23" spans="1:14" ht="13.5" thickBot="1">
      <c r="A23" s="1" t="s">
        <v>15</v>
      </c>
      <c r="B23" s="12" t="s">
        <v>66</v>
      </c>
      <c r="C23" s="74"/>
      <c r="D23" s="97" t="s">
        <v>24</v>
      </c>
      <c r="E23" s="95"/>
      <c r="F23" s="80">
        <f t="shared" si="6"/>
        <v>0.5517241379310345</v>
      </c>
      <c r="G23" s="80">
        <f t="shared" si="6"/>
        <v>0.5172413793103449</v>
      </c>
      <c r="H23" s="80">
        <f t="shared" si="6"/>
        <v>0.5517241379310345</v>
      </c>
      <c r="I23" s="80"/>
      <c r="J23" s="80"/>
      <c r="K23" s="80">
        <f t="shared" si="7"/>
        <v>0.5402298850574713</v>
      </c>
      <c r="L23" s="80"/>
      <c r="N23" s="80">
        <f t="shared" si="8"/>
        <v>0.5344827586206896</v>
      </c>
    </row>
  </sheetData>
  <conditionalFormatting sqref="F15:L23 N15:N23">
    <cfRule type="cellIs" priority="1" dxfId="3" operator="between" stopIfTrue="1">
      <formula>0.000001</formula>
      <formula>1.25</formula>
    </cfRule>
    <cfRule type="cellIs" priority="2" dxfId="1" operator="between" stopIfTrue="1">
      <formula>1.25</formula>
      <formula>1.5</formula>
    </cfRule>
    <cfRule type="cellIs" priority="3" dxfId="2" operator="greaterThan" stopIfTrue="1">
      <formula>1.5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19" sqref="B19"/>
    </sheetView>
  </sheetViews>
  <sheetFormatPr defaultColWidth="9.140625" defaultRowHeight="12.75"/>
  <cols>
    <col min="1" max="1" width="14.28125" style="0" bestFit="1" customWidth="1"/>
    <col min="2" max="2" width="22.00390625" style="0" customWidth="1"/>
    <col min="3" max="3" width="3.57421875" style="0" customWidth="1"/>
    <col min="4" max="4" width="43.421875" style="0" customWidth="1"/>
    <col min="5" max="5" width="8.421875" style="0" bestFit="1" customWidth="1"/>
    <col min="6" max="9" width="8.7109375" style="0" customWidth="1"/>
    <col min="10" max="10" width="8.140625" style="0" customWidth="1"/>
    <col min="11" max="11" width="9.7109375" style="0" customWidth="1"/>
    <col min="12" max="12" width="7.140625" style="0" customWidth="1"/>
    <col min="13" max="13" width="8.28125" style="0" bestFit="1" customWidth="1"/>
  </cols>
  <sheetData>
    <row r="1" ht="13.5" thickBot="1">
      <c r="B1" s="14"/>
    </row>
    <row r="2" spans="2:13" ht="13.5" thickBot="1">
      <c r="B2" s="14"/>
      <c r="D2" s="81" t="s">
        <v>65</v>
      </c>
      <c r="E2" s="88">
        <v>1</v>
      </c>
      <c r="F2" s="85">
        <v>1</v>
      </c>
      <c r="G2" s="85">
        <v>2</v>
      </c>
      <c r="H2" s="85">
        <v>3</v>
      </c>
      <c r="I2" s="85">
        <v>4</v>
      </c>
      <c r="J2" s="86">
        <v>5</v>
      </c>
      <c r="K2" s="87" t="s">
        <v>68</v>
      </c>
      <c r="L2" s="87" t="s">
        <v>69</v>
      </c>
      <c r="M2" s="87" t="s">
        <v>70</v>
      </c>
    </row>
    <row r="3" spans="1:13" ht="12.75">
      <c r="A3" s="1" t="s">
        <v>0</v>
      </c>
      <c r="B3" s="12" t="s">
        <v>41</v>
      </c>
      <c r="D3" s="9" t="s">
        <v>16</v>
      </c>
      <c r="E3" s="89">
        <f>Results!F6</f>
        <v>267</v>
      </c>
      <c r="F3" s="83">
        <v>119</v>
      </c>
      <c r="G3" s="83">
        <v>119</v>
      </c>
      <c r="H3" s="83">
        <v>122</v>
      </c>
      <c r="I3" s="83">
        <v>122</v>
      </c>
      <c r="J3" s="84">
        <v>131</v>
      </c>
      <c r="K3" s="102">
        <f>AVERAGE(F3:J3)</f>
        <v>122.6</v>
      </c>
      <c r="L3" s="106">
        <f>STDEVP(F3:J3)</f>
        <v>4.409081537009721</v>
      </c>
      <c r="M3" s="109">
        <f>L3/K3</f>
        <v>0.03596314467381501</v>
      </c>
    </row>
    <row r="4" spans="1:13" ht="12.75">
      <c r="A4" s="1" t="s">
        <v>2</v>
      </c>
      <c r="B4" s="12" t="s">
        <v>64</v>
      </c>
      <c r="D4" s="10" t="s">
        <v>17</v>
      </c>
      <c r="E4" s="89">
        <f>Results!F7</f>
        <v>234</v>
      </c>
      <c r="F4" s="83">
        <v>281</v>
      </c>
      <c r="G4" s="83">
        <v>232</v>
      </c>
      <c r="H4" s="83">
        <v>193</v>
      </c>
      <c r="I4" s="83">
        <v>221</v>
      </c>
      <c r="J4" s="84">
        <v>232</v>
      </c>
      <c r="K4" s="102">
        <f aca="true" t="shared" si="0" ref="K4:K11">AVERAGE(F4:J4)</f>
        <v>231.8</v>
      </c>
      <c r="L4" s="105">
        <f aca="true" t="shared" si="1" ref="L4:L11">STDEVP(F4:J4)</f>
        <v>28.435189466574684</v>
      </c>
      <c r="M4" s="108">
        <f aca="true" t="shared" si="2" ref="M4:M11">L4/K4</f>
        <v>0.122671222892902</v>
      </c>
    </row>
    <row r="5" spans="1:13" ht="12.75">
      <c r="A5" s="1" t="s">
        <v>3</v>
      </c>
      <c r="B5" s="12" t="s">
        <v>89</v>
      </c>
      <c r="D5" s="90" t="s">
        <v>18</v>
      </c>
      <c r="E5" s="91">
        <f>Results!F8</f>
        <v>115</v>
      </c>
      <c r="F5" s="92">
        <v>98</v>
      </c>
      <c r="G5" s="92">
        <v>137</v>
      </c>
      <c r="H5" s="92">
        <v>97</v>
      </c>
      <c r="I5" s="92">
        <v>97</v>
      </c>
      <c r="J5" s="93">
        <v>140</v>
      </c>
      <c r="K5" s="103">
        <f t="shared" si="0"/>
        <v>113.8</v>
      </c>
      <c r="L5" s="105">
        <f t="shared" si="1"/>
        <v>20.193068117549647</v>
      </c>
      <c r="M5" s="108">
        <f t="shared" si="2"/>
        <v>0.17744348082205313</v>
      </c>
    </row>
    <row r="6" spans="1:13" ht="12.75">
      <c r="A6" s="1" t="s">
        <v>4</v>
      </c>
      <c r="B6" s="12" t="s">
        <v>91</v>
      </c>
      <c r="D6" s="90" t="s">
        <v>19</v>
      </c>
      <c r="E6" s="91">
        <f>Results!F9</f>
        <v>108</v>
      </c>
      <c r="F6" s="92">
        <v>118</v>
      </c>
      <c r="G6" s="92">
        <v>76</v>
      </c>
      <c r="H6" s="92">
        <v>118</v>
      </c>
      <c r="I6" s="92">
        <v>121</v>
      </c>
      <c r="J6" s="93">
        <v>77</v>
      </c>
      <c r="K6" s="103">
        <f t="shared" si="0"/>
        <v>102</v>
      </c>
      <c r="L6" s="105">
        <f t="shared" si="1"/>
        <v>20.851858430365386</v>
      </c>
      <c r="M6" s="108">
        <f t="shared" si="2"/>
        <v>0.20442998461142536</v>
      </c>
    </row>
    <row r="7" spans="1:13" ht="12.75">
      <c r="A7" s="1" t="s">
        <v>5</v>
      </c>
      <c r="B7" s="12" t="s">
        <v>90</v>
      </c>
      <c r="D7" s="82" t="s">
        <v>20</v>
      </c>
      <c r="E7" s="89">
        <f>Results!F10</f>
        <v>919</v>
      </c>
      <c r="F7" s="83">
        <v>1011</v>
      </c>
      <c r="G7" s="83">
        <v>970</v>
      </c>
      <c r="H7" s="83">
        <v>1046</v>
      </c>
      <c r="I7" s="83">
        <v>1010</v>
      </c>
      <c r="J7" s="84">
        <v>987</v>
      </c>
      <c r="K7" s="102">
        <f t="shared" si="0"/>
        <v>1004.8</v>
      </c>
      <c r="L7" s="105">
        <f t="shared" si="1"/>
        <v>25.65462921189858</v>
      </c>
      <c r="M7" s="108">
        <f t="shared" si="2"/>
        <v>0.025532075250695244</v>
      </c>
    </row>
    <row r="8" spans="1:13" ht="12.75">
      <c r="A8" s="1" t="s">
        <v>25</v>
      </c>
      <c r="B8" s="12" t="s">
        <v>27</v>
      </c>
      <c r="D8" s="10" t="s">
        <v>21</v>
      </c>
      <c r="E8" s="89">
        <f>Results!F11</f>
        <v>527</v>
      </c>
      <c r="F8" s="83">
        <v>441</v>
      </c>
      <c r="G8" s="83">
        <v>446</v>
      </c>
      <c r="H8" s="83">
        <v>440</v>
      </c>
      <c r="I8" s="83">
        <v>417</v>
      </c>
      <c r="J8" s="84">
        <v>502</v>
      </c>
      <c r="K8" s="102">
        <f t="shared" si="0"/>
        <v>449.2</v>
      </c>
      <c r="L8" s="105">
        <f t="shared" si="1"/>
        <v>28.23756363427978</v>
      </c>
      <c r="M8" s="108">
        <f t="shared" si="2"/>
        <v>0.0628618958910948</v>
      </c>
    </row>
    <row r="9" spans="2:13" ht="12.75">
      <c r="B9" s="14"/>
      <c r="D9" s="10" t="s">
        <v>22</v>
      </c>
      <c r="E9" s="89">
        <f>Results!F12</f>
        <v>44</v>
      </c>
      <c r="F9" s="83">
        <v>33</v>
      </c>
      <c r="G9" s="83">
        <v>33</v>
      </c>
      <c r="H9" s="83">
        <v>31</v>
      </c>
      <c r="I9" s="83">
        <v>32</v>
      </c>
      <c r="J9" s="84">
        <v>33</v>
      </c>
      <c r="K9" s="102">
        <f t="shared" si="0"/>
        <v>32.4</v>
      </c>
      <c r="L9" s="105">
        <f t="shared" si="1"/>
        <v>0.8</v>
      </c>
      <c r="M9" s="108">
        <f t="shared" si="2"/>
        <v>0.02469135802469136</v>
      </c>
    </row>
    <row r="10" spans="1:13" ht="12.75">
      <c r="A10" s="1" t="s">
        <v>6</v>
      </c>
      <c r="B10" s="13" t="s">
        <v>92</v>
      </c>
      <c r="D10" s="90" t="s">
        <v>23</v>
      </c>
      <c r="E10" s="91">
        <f>Results!F13</f>
        <v>108</v>
      </c>
      <c r="F10" s="92">
        <v>51</v>
      </c>
      <c r="G10" s="92">
        <v>56</v>
      </c>
      <c r="H10" s="92">
        <v>53</v>
      </c>
      <c r="I10" s="92">
        <v>55</v>
      </c>
      <c r="J10" s="93">
        <v>51</v>
      </c>
      <c r="K10" s="103">
        <f t="shared" si="0"/>
        <v>53.2</v>
      </c>
      <c r="L10" s="105">
        <f t="shared" si="1"/>
        <v>2.039607805437114</v>
      </c>
      <c r="M10" s="108">
        <f t="shared" si="2"/>
        <v>0.038338492583404396</v>
      </c>
    </row>
    <row r="11" spans="1:13" ht="13.5" thickBot="1">
      <c r="A11" s="1" t="s">
        <v>4</v>
      </c>
      <c r="B11" s="13" t="s">
        <v>93</v>
      </c>
      <c r="D11" s="98" t="s">
        <v>24</v>
      </c>
      <c r="E11" s="99">
        <f>Results!F14</f>
        <v>29</v>
      </c>
      <c r="F11" s="100">
        <v>26</v>
      </c>
      <c r="G11" s="100">
        <v>26</v>
      </c>
      <c r="H11" s="100">
        <v>27</v>
      </c>
      <c r="I11" s="100">
        <v>27</v>
      </c>
      <c r="J11" s="101">
        <v>27</v>
      </c>
      <c r="K11" s="104">
        <f t="shared" si="0"/>
        <v>26.6</v>
      </c>
      <c r="L11" s="107">
        <f t="shared" si="1"/>
        <v>0.4898979485566356</v>
      </c>
      <c r="M11" s="110">
        <f t="shared" si="2"/>
        <v>0.018417216111151713</v>
      </c>
    </row>
    <row r="12" spans="1:13" ht="13.5" thickBot="1">
      <c r="A12" s="1" t="s">
        <v>7</v>
      </c>
      <c r="B12" s="13" t="s">
        <v>94</v>
      </c>
      <c r="D12" s="112"/>
      <c r="E12" s="113">
        <f>SUM(E2:E11)</f>
        <v>2352</v>
      </c>
      <c r="F12" s="113">
        <f aca="true" t="shared" si="3" ref="F12:K12">SUM(F2:F11)</f>
        <v>2179</v>
      </c>
      <c r="G12" s="113">
        <f t="shared" si="3"/>
        <v>2097</v>
      </c>
      <c r="H12" s="113">
        <f t="shared" si="3"/>
        <v>2130</v>
      </c>
      <c r="I12" s="113">
        <f t="shared" si="3"/>
        <v>2106</v>
      </c>
      <c r="J12" s="113">
        <f t="shared" si="3"/>
        <v>2185</v>
      </c>
      <c r="K12" s="113">
        <f t="shared" si="3"/>
        <v>2136.3999999999996</v>
      </c>
      <c r="L12" s="107">
        <f>STDEVP(F12:J12)</f>
        <v>36.466971357654586</v>
      </c>
      <c r="M12" s="110">
        <f>L12/K12</f>
        <v>0.01706935562518938</v>
      </c>
    </row>
    <row r="13" spans="1:12" ht="12.75">
      <c r="A13" s="1" t="s">
        <v>8</v>
      </c>
      <c r="B13" s="13" t="s">
        <v>30</v>
      </c>
      <c r="C13" s="74"/>
      <c r="E13" s="41" t="str">
        <f>CONCATENATE(FLOOR(E12/60,1)," mins ",MOD(E12,60))</f>
        <v>39 mins 12</v>
      </c>
      <c r="F13" s="41" t="str">
        <f aca="true" t="shared" si="4" ref="F13:L13">CONCATENATE(FLOOR(F12/60,1)," mins ",MOD(F12,60))</f>
        <v>36 mins 19</v>
      </c>
      <c r="G13" s="41" t="str">
        <f t="shared" si="4"/>
        <v>34 mins 57</v>
      </c>
      <c r="H13" s="41" t="str">
        <f t="shared" si="4"/>
        <v>35 mins 30</v>
      </c>
      <c r="I13" s="41" t="str">
        <f t="shared" si="4"/>
        <v>35 mins 6</v>
      </c>
      <c r="J13" s="41" t="str">
        <f t="shared" si="4"/>
        <v>36 mins 25</v>
      </c>
      <c r="K13" s="41" t="str">
        <f t="shared" si="4"/>
        <v>35 mins 36.3999999999996</v>
      </c>
      <c r="L13" s="41" t="str">
        <f t="shared" si="4"/>
        <v>0 mins 36.4669713576546</v>
      </c>
    </row>
    <row r="14" spans="1:3" ht="13.5" thickBot="1">
      <c r="A14" s="1" t="s">
        <v>9</v>
      </c>
      <c r="B14" s="13" t="s">
        <v>67</v>
      </c>
      <c r="C14" s="74"/>
    </row>
    <row r="15" spans="1:11" ht="12.75">
      <c r="A15" s="1" t="s">
        <v>10</v>
      </c>
      <c r="B15" s="79" t="s">
        <v>64</v>
      </c>
      <c r="C15" s="74"/>
      <c r="D15" s="76" t="s">
        <v>16</v>
      </c>
      <c r="F15" s="80">
        <f>F3/$E3</f>
        <v>0.44569288389513106</v>
      </c>
      <c r="G15" s="80">
        <f>G3/$E3</f>
        <v>0.44569288389513106</v>
      </c>
      <c r="H15" s="80">
        <f>H3/$E3</f>
        <v>0.45692883895131087</v>
      </c>
      <c r="I15" s="80">
        <f>I3/$E3</f>
        <v>0.45692883895131087</v>
      </c>
      <c r="J15" s="80">
        <f>J3/$E3</f>
        <v>0.49063670411985016</v>
      </c>
      <c r="K15" s="80">
        <f>AVERAGE(F15:J15)</f>
        <v>0.4591760299625468</v>
      </c>
    </row>
    <row r="16" spans="1:11" ht="12.75">
      <c r="A16" s="1" t="s">
        <v>11</v>
      </c>
      <c r="B16" s="13"/>
      <c r="C16" s="75"/>
      <c r="D16" s="77" t="s">
        <v>17</v>
      </c>
      <c r="F16" s="80">
        <f aca="true" t="shared" si="5" ref="F16:J23">F4/$E4</f>
        <v>1.2008547008547008</v>
      </c>
      <c r="G16" s="80">
        <f t="shared" si="5"/>
        <v>0.9914529914529915</v>
      </c>
      <c r="H16" s="80">
        <f t="shared" si="5"/>
        <v>0.8247863247863247</v>
      </c>
      <c r="I16" s="80">
        <f t="shared" si="5"/>
        <v>0.9444444444444444</v>
      </c>
      <c r="J16" s="80">
        <f t="shared" si="5"/>
        <v>0.9914529914529915</v>
      </c>
      <c r="K16" s="80">
        <f aca="true" t="shared" si="6" ref="K16:K23">AVERAGE(F16:J16)</f>
        <v>0.9905982905982906</v>
      </c>
    </row>
    <row r="17" spans="1:11" ht="12.75">
      <c r="A17" s="1" t="s">
        <v>12</v>
      </c>
      <c r="B17" s="13"/>
      <c r="C17" s="75"/>
      <c r="D17" s="94" t="s">
        <v>18</v>
      </c>
      <c r="E17" s="95"/>
      <c r="F17" s="96">
        <f t="shared" si="5"/>
        <v>0.8521739130434782</v>
      </c>
      <c r="G17" s="96">
        <f t="shared" si="5"/>
        <v>1.191304347826087</v>
      </c>
      <c r="H17" s="96">
        <f t="shared" si="5"/>
        <v>0.8434782608695652</v>
      </c>
      <c r="I17" s="96">
        <f t="shared" si="5"/>
        <v>0.8434782608695652</v>
      </c>
      <c r="J17" s="96">
        <f t="shared" si="5"/>
        <v>1.2173913043478262</v>
      </c>
      <c r="K17" s="80">
        <f t="shared" si="6"/>
        <v>0.9895652173913044</v>
      </c>
    </row>
    <row r="18" spans="1:11" ht="12.75">
      <c r="A18" s="1" t="s">
        <v>13</v>
      </c>
      <c r="B18" s="13"/>
      <c r="C18" s="75"/>
      <c r="D18" s="94" t="s">
        <v>19</v>
      </c>
      <c r="E18" s="95"/>
      <c r="F18" s="96">
        <f t="shared" si="5"/>
        <v>1.0925925925925926</v>
      </c>
      <c r="G18" s="96">
        <f t="shared" si="5"/>
        <v>0.7037037037037037</v>
      </c>
      <c r="H18" s="96">
        <f t="shared" si="5"/>
        <v>1.0925925925925926</v>
      </c>
      <c r="I18" s="96">
        <f t="shared" si="5"/>
        <v>1.1203703703703705</v>
      </c>
      <c r="J18" s="96">
        <f t="shared" si="5"/>
        <v>0.7129629629629629</v>
      </c>
      <c r="K18" s="80">
        <f t="shared" si="6"/>
        <v>0.9444444444444444</v>
      </c>
    </row>
    <row r="19" spans="1:11" ht="12.75">
      <c r="A19" s="1" t="s">
        <v>28</v>
      </c>
      <c r="B19" s="13"/>
      <c r="C19" s="75"/>
      <c r="D19" s="78" t="s">
        <v>20</v>
      </c>
      <c r="F19" s="80">
        <f t="shared" si="5"/>
        <v>1.1001088139281827</v>
      </c>
      <c r="G19" s="80">
        <f t="shared" si="5"/>
        <v>1.0554951033732318</v>
      </c>
      <c r="H19" s="80">
        <f t="shared" si="5"/>
        <v>1.1381936887921653</v>
      </c>
      <c r="I19" s="80">
        <f t="shared" si="5"/>
        <v>1.0990206746463547</v>
      </c>
      <c r="J19" s="80">
        <f t="shared" si="5"/>
        <v>1.073993471164309</v>
      </c>
      <c r="K19" s="80">
        <f t="shared" si="6"/>
        <v>1.0933623503808487</v>
      </c>
    </row>
    <row r="20" spans="1:11" ht="12.75">
      <c r="A20" s="1" t="s">
        <v>29</v>
      </c>
      <c r="B20" s="13"/>
      <c r="C20" s="75"/>
      <c r="D20" s="77" t="s">
        <v>21</v>
      </c>
      <c r="F20" s="80">
        <f t="shared" si="5"/>
        <v>0.8368121442125237</v>
      </c>
      <c r="G20" s="80">
        <f t="shared" si="5"/>
        <v>0.8462998102466793</v>
      </c>
      <c r="H20" s="80">
        <f t="shared" si="5"/>
        <v>0.8349146110056926</v>
      </c>
      <c r="I20" s="80">
        <f t="shared" si="5"/>
        <v>0.7912713472485768</v>
      </c>
      <c r="J20" s="80">
        <f t="shared" si="5"/>
        <v>0.952561669829222</v>
      </c>
      <c r="K20" s="80">
        <f t="shared" si="6"/>
        <v>0.8523719165085388</v>
      </c>
    </row>
    <row r="21" spans="2:11" ht="12.75">
      <c r="B21" s="14"/>
      <c r="C21" s="74"/>
      <c r="D21" s="77" t="s">
        <v>22</v>
      </c>
      <c r="F21" s="80">
        <f t="shared" si="5"/>
        <v>0.75</v>
      </c>
      <c r="G21" s="80">
        <f t="shared" si="5"/>
        <v>0.75</v>
      </c>
      <c r="H21" s="80">
        <f t="shared" si="5"/>
        <v>0.7045454545454546</v>
      </c>
      <c r="I21" s="80">
        <f t="shared" si="5"/>
        <v>0.7272727272727273</v>
      </c>
      <c r="J21" s="80">
        <f t="shared" si="5"/>
        <v>0.75</v>
      </c>
      <c r="K21" s="80">
        <f t="shared" si="6"/>
        <v>0.7363636363636363</v>
      </c>
    </row>
    <row r="22" spans="1:11" ht="12.75">
      <c r="A22" s="1" t="s">
        <v>14</v>
      </c>
      <c r="B22" s="12" t="s">
        <v>66</v>
      </c>
      <c r="C22" s="74"/>
      <c r="D22" s="94" t="s">
        <v>23</v>
      </c>
      <c r="E22" s="95"/>
      <c r="F22" s="96">
        <f t="shared" si="5"/>
        <v>0.4722222222222222</v>
      </c>
      <c r="G22" s="96">
        <f t="shared" si="5"/>
        <v>0.5185185185185185</v>
      </c>
      <c r="H22" s="96">
        <f t="shared" si="5"/>
        <v>0.49074074074074076</v>
      </c>
      <c r="I22" s="96">
        <f t="shared" si="5"/>
        <v>0.5092592592592593</v>
      </c>
      <c r="J22" s="96">
        <f t="shared" si="5"/>
        <v>0.4722222222222222</v>
      </c>
      <c r="K22" s="80">
        <f t="shared" si="6"/>
        <v>0.4925925925925926</v>
      </c>
    </row>
    <row r="23" spans="1:11" ht="13.5" thickBot="1">
      <c r="A23" s="1" t="s">
        <v>15</v>
      </c>
      <c r="B23" s="12" t="s">
        <v>66</v>
      </c>
      <c r="C23" s="74"/>
      <c r="D23" s="97" t="s">
        <v>24</v>
      </c>
      <c r="E23" s="95"/>
      <c r="F23" s="96">
        <f t="shared" si="5"/>
        <v>0.896551724137931</v>
      </c>
      <c r="G23" s="96">
        <f t="shared" si="5"/>
        <v>0.896551724137931</v>
      </c>
      <c r="H23" s="96">
        <f t="shared" si="5"/>
        <v>0.9310344827586207</v>
      </c>
      <c r="I23" s="96">
        <f t="shared" si="5"/>
        <v>0.9310344827586207</v>
      </c>
      <c r="J23" s="96">
        <f t="shared" si="5"/>
        <v>0.9310344827586207</v>
      </c>
      <c r="K23" s="80">
        <f t="shared" si="6"/>
        <v>0.9172413793103449</v>
      </c>
    </row>
  </sheetData>
  <conditionalFormatting sqref="F15:K23">
    <cfRule type="cellIs" priority="1" dxfId="3" operator="lessThan" stopIfTrue="1">
      <formula>1</formula>
    </cfRule>
    <cfRule type="cellIs" priority="2" dxfId="1" operator="lessThan" stopIfTrue="1">
      <formula>1.25</formula>
    </cfRule>
    <cfRule type="cellIs" priority="3" dxfId="2" operator="lessThan" stopIfTrue="1">
      <formula>1.5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J Kiln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tom.woods</cp:lastModifiedBy>
  <cp:lastPrinted>2009-06-11T11:14:35Z</cp:lastPrinted>
  <dcterms:created xsi:type="dcterms:W3CDTF">2003-06-12T11:25:07Z</dcterms:created>
  <dcterms:modified xsi:type="dcterms:W3CDTF">2010-05-19T11:14:00Z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